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vollmer/Box Sync/National Drinking Water Alliance/PET/Scoring/"/>
    </mc:Choice>
  </mc:AlternateContent>
  <xr:revisionPtr revIDLastSave="0" documentId="13_ncr:1_{E4E4AECC-EA91-3E4E-8308-781234D4333E}" xr6:coauthVersionLast="40" xr6:coauthVersionMax="40" xr10:uidLastSave="{00000000-0000-0000-0000-000000000000}"/>
  <bookViews>
    <workbookView xWindow="2540" yWindow="460" windowWidth="23460" windowHeight="15620" activeTab="2" xr2:uid="{00000000-000D-0000-FFFF-FFFF00000000}"/>
  </bookViews>
  <sheets>
    <sheet name="Form Responses 1" sheetId="1" r:id="rId1"/>
    <sheet name="Summary Table Formulas" sheetId="3" r:id="rId2"/>
    <sheet name="Calculated Ounces" sheetId="2" r:id="rId3"/>
  </sheets>
  <calcPr calcId="191029"/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48" i="3" l="1"/>
  <c r="F47" i="3"/>
  <c r="F46" i="3"/>
  <c r="F45" i="3"/>
  <c r="F44" i="3"/>
  <c r="F43" i="3"/>
  <c r="F42" i="3"/>
  <c r="F41" i="3"/>
  <c r="F40" i="3"/>
  <c r="E48" i="3"/>
  <c r="E47" i="3"/>
  <c r="E46" i="3"/>
  <c r="E45" i="3"/>
  <c r="E44" i="3"/>
  <c r="B44" i="3" s="1"/>
  <c r="E42" i="3"/>
  <c r="B42" i="3" s="1"/>
  <c r="E41" i="3"/>
  <c r="B41" i="3" s="1"/>
  <c r="E43" i="3"/>
  <c r="E40" i="3"/>
  <c r="B48" i="3" l="1"/>
  <c r="B43" i="3"/>
  <c r="B47" i="3"/>
  <c r="B40" i="3"/>
  <c r="B46" i="3"/>
  <c r="B45" i="3"/>
  <c r="B23" i="3"/>
  <c r="B22" i="3"/>
  <c r="B21" i="3"/>
  <c r="B20" i="3"/>
  <c r="B19" i="3"/>
  <c r="B32" i="3"/>
  <c r="B3" i="3" l="1"/>
  <c r="D4" i="3"/>
  <c r="C4" i="3"/>
  <c r="B12" i="3"/>
  <c r="B11" i="3"/>
  <c r="B10" i="3"/>
  <c r="B9" i="3"/>
  <c r="B8" i="3"/>
  <c r="B7" i="3"/>
  <c r="B6" i="3"/>
  <c r="B5" i="3"/>
  <c r="B33" i="3"/>
  <c r="B34" i="3"/>
  <c r="B35" i="3"/>
  <c r="B36" i="3"/>
  <c r="B4" i="3" l="1"/>
  <c r="F75" i="3"/>
  <c r="F74" i="3"/>
  <c r="E75" i="3"/>
  <c r="E74" i="3"/>
  <c r="F73" i="3"/>
  <c r="E73" i="3"/>
  <c r="E72" i="3"/>
  <c r="F72" i="3"/>
  <c r="F71" i="3"/>
  <c r="E71" i="3"/>
  <c r="F70" i="3"/>
  <c r="E70" i="3"/>
  <c r="F69" i="3"/>
  <c r="E69" i="3"/>
  <c r="F68" i="3"/>
  <c r="E68" i="3"/>
  <c r="E65" i="3"/>
  <c r="F65" i="3"/>
  <c r="F64" i="3"/>
  <c r="E64" i="3"/>
  <c r="F63" i="3"/>
  <c r="E63" i="3"/>
  <c r="F62" i="3"/>
  <c r="E62" i="3"/>
  <c r="F61" i="3"/>
  <c r="E61" i="3"/>
  <c r="F60" i="3"/>
  <c r="E60" i="3"/>
  <c r="F59" i="3"/>
  <c r="E59" i="3"/>
  <c r="E58" i="3"/>
  <c r="F58" i="3"/>
  <c r="E57" i="3"/>
  <c r="F56" i="3"/>
  <c r="E56" i="3"/>
  <c r="F57" i="3"/>
  <c r="E55" i="3"/>
  <c r="F55" i="3"/>
  <c r="E51" i="3"/>
  <c r="E52" i="3"/>
  <c r="F52" i="3"/>
  <c r="H51" i="3"/>
  <c r="F51" i="3"/>
  <c r="G51" i="3"/>
  <c r="B31" i="3"/>
  <c r="D31" i="3" s="1"/>
  <c r="B18" i="3"/>
  <c r="D18" i="3" s="1"/>
  <c r="B27" i="3"/>
  <c r="D27" i="3" s="1"/>
  <c r="B26" i="3"/>
  <c r="D26" i="3" s="1"/>
  <c r="B30" i="3"/>
  <c r="D34" i="3" s="1"/>
  <c r="E17" i="3"/>
  <c r="F17" i="3"/>
  <c r="B14" i="3"/>
  <c r="B13" i="3"/>
  <c r="D40" i="3" l="1"/>
  <c r="D49" i="3"/>
  <c r="D41" i="3"/>
  <c r="D48" i="3"/>
  <c r="D44" i="3"/>
  <c r="D42" i="3"/>
  <c r="D43" i="3"/>
  <c r="D47" i="3"/>
  <c r="D46" i="3"/>
  <c r="D45" i="3"/>
  <c r="D33" i="3"/>
  <c r="D30" i="3"/>
  <c r="D32" i="3"/>
  <c r="D36" i="3"/>
  <c r="D35" i="3"/>
  <c r="D66" i="3"/>
  <c r="B59" i="3"/>
  <c r="D59" i="3" s="1"/>
  <c r="B61" i="3"/>
  <c r="D61" i="3" s="1"/>
  <c r="B69" i="3"/>
  <c r="D69" i="3" s="1"/>
  <c r="B71" i="3"/>
  <c r="D71" i="3" s="1"/>
  <c r="B60" i="3"/>
  <c r="D60" i="3" s="1"/>
  <c r="B62" i="3"/>
  <c r="D62" i="3" s="1"/>
  <c r="B64" i="3"/>
  <c r="D64" i="3" s="1"/>
  <c r="B68" i="3"/>
  <c r="D68" i="3" s="1"/>
  <c r="B70" i="3"/>
  <c r="D70" i="3" s="1"/>
  <c r="B57" i="3"/>
  <c r="D57" i="3" s="1"/>
  <c r="B63" i="3"/>
  <c r="D63" i="3" s="1"/>
  <c r="B65" i="3"/>
  <c r="D65" i="3" s="1"/>
  <c r="B72" i="3"/>
  <c r="D72" i="3" s="1"/>
  <c r="B73" i="3"/>
  <c r="D73" i="3" s="1"/>
  <c r="B52" i="3"/>
  <c r="D52" i="3" s="1"/>
  <c r="B51" i="3"/>
  <c r="D51" i="3" s="1"/>
  <c r="B56" i="3"/>
  <c r="D56" i="3" s="1"/>
  <c r="B58" i="3"/>
  <c r="D58" i="3" s="1"/>
  <c r="B55" i="3"/>
  <c r="D55" i="3" s="1"/>
  <c r="B17" i="3"/>
  <c r="D22" i="3" s="1"/>
  <c r="D16" i="2"/>
  <c r="H16" i="2" s="1"/>
  <c r="D15" i="2"/>
  <c r="H15" i="2" s="1"/>
  <c r="D14" i="2"/>
  <c r="H14" i="2" s="1"/>
  <c r="D13" i="2"/>
  <c r="H13" i="2" s="1"/>
  <c r="D12" i="2"/>
  <c r="H12" i="2" s="1"/>
  <c r="D11" i="2"/>
  <c r="H11" i="2" s="1"/>
  <c r="D10" i="2"/>
  <c r="H10" i="2" s="1"/>
  <c r="D9" i="2"/>
  <c r="H9" i="2" s="1"/>
  <c r="D8" i="2"/>
  <c r="H8" i="2" s="1"/>
  <c r="D7" i="2"/>
  <c r="D6" i="2"/>
  <c r="H6" i="2" s="1"/>
  <c r="D5" i="2"/>
  <c r="H5" i="2" s="1"/>
  <c r="D4" i="2"/>
  <c r="H4" i="2" s="1"/>
  <c r="D3" i="2"/>
  <c r="H3" i="2" s="1"/>
  <c r="D2" i="2"/>
  <c r="H2" i="2" l="1"/>
  <c r="B54" i="3"/>
  <c r="D54" i="3" s="1"/>
  <c r="D21" i="3"/>
  <c r="D20" i="3"/>
  <c r="D23" i="3"/>
  <c r="D17" i="3"/>
  <c r="D24" i="3"/>
  <c r="D19" i="3"/>
  <c r="H7" i="2"/>
  <c r="B28" i="3" s="1"/>
  <c r="D28" i="3" s="1"/>
</calcChain>
</file>

<file path=xl/sharedStrings.xml><?xml version="1.0" encoding="utf-8"?>
<sst xmlns="http://schemas.openxmlformats.org/spreadsheetml/2006/main" count="152" uniqueCount="151">
  <si>
    <t>No</t>
  </si>
  <si>
    <t>Satisfactory</t>
  </si>
  <si>
    <t>Water stains</t>
  </si>
  <si>
    <t>Yes</t>
  </si>
  <si>
    <t>Encouraging water consumption</t>
  </si>
  <si>
    <t>Dirt, grime, rust, mold</t>
  </si>
  <si>
    <t>None - Broken</t>
  </si>
  <si>
    <t>Cup Height</t>
  </si>
  <si>
    <t>Cup Width</t>
  </si>
  <si>
    <t>Pi</t>
  </si>
  <si>
    <t>Calculated Ounces</t>
  </si>
  <si>
    <t>Total number of water sources photographed:</t>
  </si>
  <si>
    <t>Total number of water spouts photographed:</t>
  </si>
  <si>
    <t>Number of water sources in food service areas</t>
  </si>
  <si>
    <t>Number of water sources in classrooms</t>
  </si>
  <si>
    <t>Number of fountains:</t>
  </si>
  <si>
    <t>Number of bottle fillers:</t>
  </si>
  <si>
    <t>Number of sinks:</t>
  </si>
  <si>
    <t>Number of bottled water coolers:</t>
  </si>
  <si>
    <t>Number of individual bottled water collections:</t>
  </si>
  <si>
    <t>Percentage not at all worn:</t>
  </si>
  <si>
    <t>Number of water sources obstructed in any way:</t>
  </si>
  <si>
    <t>Percentage obstructed:</t>
  </si>
  <si>
    <t>Number of water sources that have cups:</t>
  </si>
  <si>
    <t>Number of water sources with signs/posters near them encouraging water/healthy beverage consumption:</t>
  </si>
  <si>
    <t>Percentage with signs/posters:</t>
  </si>
  <si>
    <t>Number of water sources without signs/posters:</t>
  </si>
  <si>
    <t>Percentage without signs/posters:</t>
  </si>
  <si>
    <t>Percentage with unclean characteristics:</t>
  </si>
  <si>
    <t>Percentage without unclean characteristics:</t>
  </si>
  <si>
    <t>Number of spouts with natural debris:</t>
  </si>
  <si>
    <t>Percentage with natural debris:</t>
  </si>
  <si>
    <t>Number of spouts with hair:</t>
  </si>
  <si>
    <t>Percentage with hair:</t>
  </si>
  <si>
    <t>Number of spouts with trash:</t>
  </si>
  <si>
    <t>Percentage with trash:</t>
  </si>
  <si>
    <t>Percentage with dirt, grime, rust, mold:</t>
  </si>
  <si>
    <t>Number of spouts with water stains:</t>
  </si>
  <si>
    <t>Percentage with water stains:</t>
  </si>
  <si>
    <t>Number of spouts with gum:</t>
  </si>
  <si>
    <t>Percentage with gum:</t>
  </si>
  <si>
    <t>Number of spouts with insects:</t>
  </si>
  <si>
    <t>Percentage with insects:</t>
  </si>
  <si>
    <t>Number of spouts with bodily fluids:</t>
  </si>
  <si>
    <t>Percentage with bodily fluids:</t>
  </si>
  <si>
    <t>Number of spouts with clogged/stagnant water:</t>
  </si>
  <si>
    <t>Percentage with clogged/stagnant water:</t>
  </si>
  <si>
    <t>Number of spouts with pain/chipped paint:</t>
  </si>
  <si>
    <t>Number of spouts with water flow that is too high:</t>
  </si>
  <si>
    <t>Percentage with water flow that is too high:</t>
  </si>
  <si>
    <t>Number of spouts with water flow that is satisfactory:</t>
  </si>
  <si>
    <t>Percentage with satisfactory water flow:</t>
  </si>
  <si>
    <t>Number of spouts with water flow that is too low:</t>
  </si>
  <si>
    <t>Percentage with water flow that is too low:</t>
  </si>
  <si>
    <t>Number of spouts with water flow that is erratic:</t>
  </si>
  <si>
    <t>Percentage with water flow that is erratic:</t>
  </si>
  <si>
    <t>Percentage with no water flow:</t>
  </si>
  <si>
    <t>Percentage of water sources that have cups:</t>
  </si>
  <si>
    <t>Percentage of cups that hold 3 oz or more:</t>
  </si>
  <si>
    <t>Number of cups that hold 3 oz or more:</t>
  </si>
  <si>
    <t>Total Number of Cups that hold more than 3 oz</t>
  </si>
  <si>
    <t>Number of water sources in outdoor eating areas</t>
  </si>
  <si>
    <t>Number of water sources in outdoor quads</t>
  </si>
  <si>
    <t>Number of water sources in secretary's/nurses's offices</t>
  </si>
  <si>
    <t>Number of water sources in teacher's lounges</t>
  </si>
  <si>
    <t>Number of water sources not at all obstructed:</t>
  </si>
  <si>
    <t>Percentage not obstructed:</t>
  </si>
  <si>
    <t>Number of water sources that do not have cups:</t>
  </si>
  <si>
    <t>Percentage of water sources that do not have cups:</t>
  </si>
  <si>
    <t>Number of water sources obstructed by trash cans:</t>
  </si>
  <si>
    <t>Number of water sources obstructed by cleaning supplies:</t>
  </si>
  <si>
    <t>Number of water sources obstructed by desks:</t>
  </si>
  <si>
    <t>Number of water sources obstructed by chairs:</t>
  </si>
  <si>
    <t>Number of water sources obtructed by trash bags or other wrappings:</t>
  </si>
  <si>
    <t>Number of water sources in "other" location:</t>
  </si>
  <si>
    <t>Number of water sources obstructed by "other" objects:</t>
  </si>
  <si>
    <t>SPOUT SPECIFIC</t>
  </si>
  <si>
    <t>WATER SOURCE SPECIFIC</t>
  </si>
  <si>
    <t>Percentage of obstructed water sources that are obstructed by trash cans:</t>
  </si>
  <si>
    <t>Percentage of obstructed water sources that are obstructed by cleaning supplies:</t>
  </si>
  <si>
    <t>Percentage of obstructed water sources that are obstructed by desks:</t>
  </si>
  <si>
    <t>Percentage of obstructed water sources that are obstructed by chairs:</t>
  </si>
  <si>
    <t>Percentage of obstructed water sources that are obstructed by trash bags or other wrappings:</t>
  </si>
  <si>
    <t>Percentage of obstructed water sources that are obstructed by "other" objects:</t>
  </si>
  <si>
    <t>Number of posters encouraging water consumption:</t>
  </si>
  <si>
    <t>Number of posters discouraging water consumption:</t>
  </si>
  <si>
    <t>Number of posters encouraging consumption of another beverage:</t>
  </si>
  <si>
    <t>Number of posters discouraging consumption of another beverage:</t>
  </si>
  <si>
    <t>Number of posters neither encouraging nor discouraging consumption of water or another beverage:</t>
  </si>
  <si>
    <t>Number of insulated coolers:</t>
  </si>
  <si>
    <t>Number of uninsulated dispensers:</t>
  </si>
  <si>
    <t>Number of pitchers:</t>
  </si>
  <si>
    <t>Number of bottleless water coolers:</t>
  </si>
  <si>
    <t>Percentage appearing mildly-moderately OR significantly worn:</t>
  </si>
  <si>
    <t>Number of water spouts appearing mildly-moderately OR significantly worn:</t>
  </si>
  <si>
    <t>Number of water spouts not at all worn:</t>
  </si>
  <si>
    <t>Number of water spouts without unclean characteristics:</t>
  </si>
  <si>
    <t>Number of water spouts with unclean characteristics:</t>
  </si>
  <si>
    <t>Hair</t>
  </si>
  <si>
    <t>Natural debris</t>
  </si>
  <si>
    <t>Any trash</t>
  </si>
  <si>
    <t>Gum</t>
  </si>
  <si>
    <t>Insects</t>
  </si>
  <si>
    <t>Bodily fluids</t>
  </si>
  <si>
    <t>Clogged/stagnant</t>
  </si>
  <si>
    <t>Paint/chipped</t>
  </si>
  <si>
    <t>Number of spouts with dirt, grime, rust, mold:</t>
  </si>
  <si>
    <t>Too high</t>
  </si>
  <si>
    <t>Too low</t>
  </si>
  <si>
    <t>Erratic</t>
  </si>
  <si>
    <t>None - empty</t>
  </si>
  <si>
    <t>N/A - bottled water</t>
  </si>
  <si>
    <t>N/A - no "Dispense"</t>
  </si>
  <si>
    <t>Percentage not applicable:</t>
  </si>
  <si>
    <t>Number of spouts with no water flow (broken OR empty):</t>
  </si>
  <si>
    <t>Number of spouts for which water flow is not applicable (bottled water OR no "dispense" picture)</t>
  </si>
  <si>
    <t>Number of spouts with "other" unclean characteristics:</t>
  </si>
  <si>
    <t>Percentage with "other" unclean characteristics:</t>
  </si>
  <si>
    <t>Number of "other" types of water spouts:</t>
  </si>
  <si>
    <t>Percentage of spouts that are "other":</t>
  </si>
  <si>
    <t>Percentage of spouts that are insulated coolers:</t>
  </si>
  <si>
    <t>Percentage of spouts that are uninsulated dispensers:</t>
  </si>
  <si>
    <t>Percentage of spouts that are pitchers:</t>
  </si>
  <si>
    <t>Percentage of spouts that are bottleless water coolers:</t>
  </si>
  <si>
    <t>Percentage of spouts that are bottled water coolers:</t>
  </si>
  <si>
    <t>Percentage of spouts that are fountains:</t>
  </si>
  <si>
    <t>Percentage of spouts that are bottle fillers:</t>
  </si>
  <si>
    <t>Percentage of spouts that are sinks:</t>
  </si>
  <si>
    <t>Percentage of spouts that are individual bottled water collections:</t>
  </si>
  <si>
    <t>Percentage with paint/chipped paint:</t>
  </si>
  <si>
    <t>Discouraging water consumption</t>
  </si>
  <si>
    <t>Encouraging consumption of</t>
  </si>
  <si>
    <t>Discouraging consumption of</t>
  </si>
  <si>
    <t>Neither encouraging nor discouraging</t>
  </si>
  <si>
    <t>Number of water sources in indoor activity areas</t>
  </si>
  <si>
    <t>Number of water sources in outdoor physical activity areas</t>
  </si>
  <si>
    <t>Number of water sources in hallways</t>
  </si>
  <si>
    <t>Numer of water sources in outdoor fields</t>
  </si>
  <si>
    <t>Trash cans</t>
  </si>
  <si>
    <t>Cleaning supplies (e.g. mop, broom, bucket)</t>
  </si>
  <si>
    <t>Desk(s)</t>
  </si>
  <si>
    <t>Chair(s)</t>
  </si>
  <si>
    <t>Trash bags or other wrapping covering water source</t>
  </si>
  <si>
    <t>Percentage of sources with posters that have posters encouraging water consumption:</t>
  </si>
  <si>
    <t>Percentage of sources with posters that have posters discouraging water consumption:</t>
  </si>
  <si>
    <t>Percentage of sources with posters that have posters encouraging consumption of another beverage:</t>
  </si>
  <si>
    <t>Percentage of sources with posters that have posters discouraging consumption of another beverage:</t>
  </si>
  <si>
    <t>Percentage of sources with posters that have posters neither encouraging nor discouraging consumption of water or another beverage:</t>
  </si>
  <si>
    <t>Width/2 = Radius</t>
  </si>
  <si>
    <t>Radius^2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</si>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</sst>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0" fillId="0" borderId="0" xfId="0" applyFont="1" applyFill="1" applyAlignment="1"/>
    <xf numFmtId="0" fontId="4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0" fillId="8" borderId="0" xfId="0" applyFont="1" applyFill="1" applyAlignment="1"/>
    <xf numFmtId="0" fontId="5" fillId="8" borderId="0" xfId="0" applyFont="1" applyFill="1" applyAlignment="1"/>
    <xf numFmtId="0" fontId="5" fillId="8" borderId="0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4" borderId="7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22"/>
  <sheetViews>
    <sheetView zoomScaleNormal="100" workbookViewId="0">
      <pane ySplit="1" topLeftCell="A2" activePane="bottomLeft" state="frozen"/>
      <selection pane="bottomLeft" sqref="A1:XFD22"/>
    </sheetView>
  </sheetViews>
  <sheetFormatPr baseColWidth="10" defaultColWidth="14.5" defaultRowHeight="15.75" customHeight="1" x14ac:dyDescent="0.15"/>
  <cols>
    <col min="1" max="1" width="21.5" customWidth="1"/>
    <col min="2" max="2" width="39.5" customWidth="1"/>
    <col min="3" max="3" width="39.33203125" style="4" customWidth="1"/>
    <col min="4" max="4" width="28.33203125" customWidth="1"/>
    <col min="5" max="5" width="23.5" customWidth="1"/>
    <col min="6" max="6" width="35.6640625" customWidth="1"/>
    <col min="7" max="8" width="36.83203125" customWidth="1"/>
    <col min="9" max="9" width="25.5" customWidth="1"/>
    <col min="10" max="10" width="29.83203125" customWidth="1"/>
    <col min="11" max="11" width="27.83203125" customWidth="1"/>
    <col min="12" max="12" width="36.83203125" customWidth="1"/>
    <col min="13" max="13" width="32.83203125" customWidth="1"/>
    <col min="14" max="14" width="32.5" customWidth="1"/>
    <col min="15" max="15" width="32.83203125" customWidth="1"/>
    <col min="16" max="16" width="32.6640625" customWidth="1"/>
    <col min="17" max="17" width="35.6640625" customWidth="1"/>
    <col min="18" max="18" width="32.6640625" customWidth="1"/>
    <col min="19" max="19" width="22.6640625" customWidth="1"/>
    <col min="20" max="20" width="21.83203125" customWidth="1"/>
    <col min="21" max="21" width="29.5" customWidth="1"/>
    <col min="22" max="22" width="30.6640625" customWidth="1"/>
    <col min="23" max="23" width="33" customWidth="1"/>
    <col min="24" max="24" width="22.6640625" customWidth="1"/>
    <col min="25" max="25" width="38.5" customWidth="1"/>
    <col min="26" max="26" width="37.5" customWidth="1"/>
    <col min="27" max="27" width="79.6640625" customWidth="1"/>
    <col min="29" max="33" width="21.5" customWidth="1"/>
  </cols>
  <sheetData>
    <row r="1" spans="1:33" ht="15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 customHeight="1" x14ac:dyDescent="0.15">
      <c r="A2" s="2"/>
      <c r="B2" s="3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customHeight="1" x14ac:dyDescent="0.15">
      <c r="A3" s="2"/>
      <c r="B3" s="3"/>
      <c r="C3" s="4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 customHeight="1" x14ac:dyDescent="0.15">
      <c r="A4" s="2"/>
      <c r="B4" s="3"/>
      <c r="C4" s="4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 customHeight="1" x14ac:dyDescent="0.15">
      <c r="A5" s="2"/>
      <c r="B5" s="3"/>
      <c r="C5" s="4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.75" customHeight="1" x14ac:dyDescent="0.15">
      <c r="A6" s="2"/>
      <c r="B6" s="3"/>
      <c r="C6" s="4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75" customHeight="1" x14ac:dyDescent="0.15">
      <c r="A7" s="2"/>
      <c r="B7" s="3"/>
      <c r="C7" s="4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 customHeight="1" x14ac:dyDescent="0.15">
      <c r="A8" s="2"/>
      <c r="B8" s="3"/>
      <c r="C8" s="4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 customHeight="1" x14ac:dyDescent="0.15">
      <c r="A9" s="2"/>
      <c r="B9" s="3"/>
      <c r="C9" s="4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.75" customHeight="1" x14ac:dyDescent="0.15">
      <c r="A10" s="2"/>
      <c r="B10" s="3"/>
      <c r="C10" s="4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.75" customHeight="1" x14ac:dyDescent="0.15">
      <c r="A11" s="2"/>
      <c r="B11" s="3"/>
      <c r="C11" s="4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.75" customHeight="1" x14ac:dyDescent="0.15">
      <c r="A12" s="2"/>
      <c r="B12" s="3"/>
      <c r="C12" s="4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 customHeight="1" x14ac:dyDescent="0.15">
      <c r="A13" s="2"/>
      <c r="B13" s="3"/>
      <c r="C13" s="4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 customHeight="1" x14ac:dyDescent="0.15">
      <c r="A14" s="2"/>
      <c r="B14" s="3"/>
      <c r="C14" s="4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.75" customHeight="1" x14ac:dyDescent="0.15">
      <c r="A15" s="2"/>
      <c r="B15" s="3"/>
      <c r="C15" s="4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.75" customHeight="1" x14ac:dyDescent="0.15">
      <c r="A16" s="2"/>
      <c r="B16" s="3"/>
      <c r="C16" s="4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.75" customHeight="1" x14ac:dyDescent="0.15">
      <c r="A17" s="2"/>
      <c r="B17" s="3"/>
      <c r="C17" s="4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.75" customHeight="1" x14ac:dyDescent="0.15">
      <c r="A18" s="2"/>
      <c r="B18" s="3"/>
      <c r="C18" s="4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.75" customHeight="1" x14ac:dyDescent="0.15">
      <c r="A19" s="2"/>
      <c r="B19" s="3"/>
      <c r="C19" s="4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5.75" customHeight="1" x14ac:dyDescent="0.15">
      <c r="A20" s="2"/>
      <c r="B20" s="3"/>
      <c r="C20" s="4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.75" customHeight="1" x14ac:dyDescent="0.15">
      <c r="A21" s="2"/>
      <c r="B21" s="3"/>
      <c r="C21" s="4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5.75" customHeight="1" x14ac:dyDescent="0.15">
      <c r="A22" s="2"/>
      <c r="B22" s="3"/>
      <c r="C22" s="4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.75" customHeight="1" x14ac:dyDescent="0.15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C23" s="1"/>
      <c r="AD23" s="1"/>
      <c r="AE23" s="1"/>
      <c r="AF23" s="1"/>
      <c r="AG23" s="1"/>
    </row>
    <row r="24" spans="1:33" ht="47" customHeight="1" x14ac:dyDescent="0.15">
      <c r="A24" s="1"/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C24" s="1"/>
      <c r="AD24" s="1"/>
      <c r="AE24" s="1"/>
      <c r="AF24" s="1"/>
      <c r="AG24" s="1"/>
    </row>
    <row r="25" spans="1:33" ht="15.75" customHeight="1" x14ac:dyDescent="0.15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C25" s="1"/>
      <c r="AD25" s="1"/>
      <c r="AE25" s="1"/>
      <c r="AF25" s="1"/>
      <c r="AG25" s="1"/>
    </row>
    <row r="26" spans="1:33" ht="15.75" customHeight="1" x14ac:dyDescent="0.15">
      <c r="A26" s="5"/>
      <c r="B26" s="5"/>
      <c r="C26" s="20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C26" s="1"/>
      <c r="AD26" s="1"/>
      <c r="AE26" s="1"/>
      <c r="AF26" s="1"/>
      <c r="AG26" s="1"/>
    </row>
    <row r="27" spans="1:33" ht="15.75" customHeight="1" x14ac:dyDescent="0.15">
      <c r="A27" s="5"/>
      <c r="B27" s="5"/>
      <c r="C27" s="20"/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C27" s="1"/>
      <c r="AD27" s="1"/>
      <c r="AE27" s="1"/>
      <c r="AF27" s="1"/>
      <c r="AG27" s="1"/>
    </row>
    <row r="28" spans="1:33" ht="15.75" customHeight="1" x14ac:dyDescent="0.15">
      <c r="A28" s="5"/>
      <c r="B28" s="5"/>
      <c r="C28" s="20"/>
      <c r="D28" s="6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  <c r="AF28" s="1"/>
      <c r="AG28" s="1"/>
    </row>
    <row r="29" spans="1:33" ht="15.75" customHeight="1" x14ac:dyDescent="0.15">
      <c r="A29" s="5"/>
      <c r="B29" s="5"/>
      <c r="C29" s="20"/>
      <c r="D29" s="6"/>
      <c r="E29" s="5"/>
      <c r="F29" s="5"/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C29" s="1"/>
      <c r="AD29" s="1"/>
      <c r="AE29" s="1"/>
      <c r="AF29" s="1"/>
      <c r="AG29" s="1"/>
    </row>
    <row r="30" spans="1:33" ht="15.75" customHeight="1" x14ac:dyDescent="0.15">
      <c r="A30" s="5"/>
      <c r="B30" s="5"/>
      <c r="C30" s="20"/>
      <c r="D30" s="6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C30" s="1"/>
      <c r="AD30" s="1"/>
      <c r="AE30" s="1"/>
      <c r="AF30" s="1"/>
      <c r="AG30" s="1"/>
    </row>
    <row r="31" spans="1:33" ht="15.75" customHeight="1" x14ac:dyDescent="0.15">
      <c r="A31" s="5"/>
      <c r="B31" s="5"/>
      <c r="C31" s="20"/>
      <c r="D31" s="6"/>
      <c r="E31" s="5"/>
      <c r="F31" s="5"/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C31" s="1"/>
      <c r="AD31" s="1"/>
      <c r="AE31" s="1"/>
      <c r="AF31" s="1"/>
      <c r="AG31" s="1"/>
    </row>
    <row r="32" spans="1:33" ht="15.75" customHeight="1" x14ac:dyDescent="0.15">
      <c r="A32" s="5"/>
      <c r="B32" s="5"/>
      <c r="C32" s="20"/>
      <c r="D32" s="6"/>
      <c r="E32" s="5"/>
      <c r="F32" s="5"/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C32" s="1"/>
      <c r="AD32" s="1"/>
      <c r="AE32" s="1"/>
      <c r="AF32" s="1"/>
      <c r="AG32" s="1"/>
    </row>
    <row r="33" spans="1:33" ht="15.75" customHeight="1" x14ac:dyDescent="0.15">
      <c r="A33" s="5"/>
      <c r="B33" s="5"/>
      <c r="C33" s="20"/>
      <c r="D33" s="6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C33" s="1"/>
      <c r="AD33" s="1"/>
      <c r="AE33" s="1"/>
      <c r="AF33" s="1"/>
      <c r="AG33" s="1"/>
    </row>
    <row r="34" spans="1:33" ht="15.75" customHeight="1" x14ac:dyDescent="0.15">
      <c r="A34" s="5"/>
      <c r="B34" s="5"/>
      <c r="C34" s="20"/>
      <c r="D34" s="6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C34" s="1"/>
      <c r="AD34" s="1"/>
      <c r="AE34" s="1"/>
      <c r="AF34" s="1"/>
      <c r="AG34" s="1"/>
    </row>
    <row r="35" spans="1:33" ht="15.75" customHeight="1" x14ac:dyDescent="0.15">
      <c r="A35" s="5"/>
      <c r="B35" s="5"/>
      <c r="C35" s="20"/>
      <c r="D35" s="6"/>
      <c r="E35" s="5"/>
      <c r="F35" s="5"/>
      <c r="G35" s="5"/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C35" s="1"/>
      <c r="AD35" s="1"/>
      <c r="AE35" s="1"/>
      <c r="AF35" s="1"/>
      <c r="AG35" s="1"/>
    </row>
    <row r="36" spans="1:33" ht="15.75" customHeight="1" x14ac:dyDescent="0.15">
      <c r="A36" s="5"/>
      <c r="B36" s="5"/>
      <c r="C36" s="20"/>
      <c r="D36" s="6"/>
      <c r="E36" s="5"/>
      <c r="F36" s="5"/>
      <c r="G36" s="5"/>
      <c r="H36" s="5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C36" s="1"/>
      <c r="AD36" s="1"/>
      <c r="AE36" s="1"/>
      <c r="AF36" s="1"/>
      <c r="AG36" s="1"/>
    </row>
    <row r="37" spans="1:33" ht="15.75" customHeight="1" x14ac:dyDescent="0.15">
      <c r="A37" s="5"/>
      <c r="B37" s="5"/>
      <c r="C37" s="20"/>
      <c r="D37" s="6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C37" s="1"/>
      <c r="AD37" s="1"/>
      <c r="AE37" s="1"/>
      <c r="AF37" s="1"/>
      <c r="AG37" s="1"/>
    </row>
    <row r="38" spans="1:33" ht="15.75" customHeight="1" x14ac:dyDescent="0.15">
      <c r="A38" s="5"/>
      <c r="B38" s="5"/>
      <c r="C38" s="20"/>
      <c r="D38" s="6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C38" s="1"/>
      <c r="AD38" s="1"/>
      <c r="AE38" s="1"/>
      <c r="AF38" s="1"/>
      <c r="AG38" s="1"/>
    </row>
    <row r="39" spans="1:33" ht="15.75" customHeight="1" x14ac:dyDescent="0.15">
      <c r="A39" s="5"/>
      <c r="B39" s="5"/>
      <c r="C39" s="20"/>
      <c r="D39" s="6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C39" s="1"/>
      <c r="AD39" s="1"/>
      <c r="AE39" s="1"/>
      <c r="AF39" s="1"/>
      <c r="AG39" s="1"/>
    </row>
    <row r="40" spans="1:33" ht="15.75" customHeight="1" x14ac:dyDescent="0.15">
      <c r="A40" s="5"/>
      <c r="B40" s="5"/>
      <c r="C40" s="20"/>
      <c r="D40" s="6"/>
      <c r="E40" s="5"/>
      <c r="F40" s="5"/>
      <c r="G40" s="5"/>
      <c r="H40" s="5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C40" s="1"/>
      <c r="AD40" s="1"/>
      <c r="AE40" s="1"/>
      <c r="AF40" s="1"/>
      <c r="AG40" s="1"/>
    </row>
    <row r="41" spans="1:33" ht="15.75" customHeight="1" x14ac:dyDescent="0.15">
      <c r="A41" s="5"/>
      <c r="B41" s="5"/>
      <c r="C41" s="20"/>
      <c r="D41" s="6"/>
      <c r="E41" s="5"/>
      <c r="F41" s="5"/>
      <c r="G41" s="5"/>
      <c r="H41" s="5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C41" s="1"/>
      <c r="AD41" s="1"/>
      <c r="AE41" s="1"/>
      <c r="AF41" s="1"/>
      <c r="AG41" s="1"/>
    </row>
    <row r="42" spans="1:33" ht="15.75" customHeight="1" x14ac:dyDescent="0.15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C42" s="1"/>
      <c r="AD42" s="1"/>
      <c r="AE42" s="1"/>
      <c r="AF42" s="1"/>
      <c r="AG42" s="1"/>
    </row>
    <row r="43" spans="1:33" ht="15.75" customHeight="1" x14ac:dyDescent="0.15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C43" s="1"/>
      <c r="AD43" s="1"/>
      <c r="AE43" s="1"/>
      <c r="AF43" s="1"/>
      <c r="AG43" s="1"/>
    </row>
    <row r="44" spans="1:33" ht="15.75" customHeight="1" x14ac:dyDescent="0.15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C44" s="1"/>
      <c r="AD44" s="1"/>
      <c r="AE44" s="1"/>
      <c r="AF44" s="1"/>
      <c r="AG44" s="1"/>
    </row>
    <row r="45" spans="1:33" ht="15.75" customHeight="1" x14ac:dyDescent="0.1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C45" s="1"/>
      <c r="AD45" s="1"/>
      <c r="AE45" s="1"/>
      <c r="AF45" s="1"/>
      <c r="AG45" s="1"/>
    </row>
    <row r="46" spans="1:33" ht="15.75" customHeight="1" x14ac:dyDescent="0.15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C46" s="1"/>
      <c r="AD46" s="1"/>
      <c r="AE46" s="1"/>
      <c r="AF46" s="1"/>
      <c r="AG46" s="1"/>
    </row>
    <row r="47" spans="1:33" ht="15.75" customHeight="1" x14ac:dyDescent="0.15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C47" s="1"/>
      <c r="AD47" s="1"/>
      <c r="AE47" s="1"/>
      <c r="AF47" s="1"/>
      <c r="AG47" s="1"/>
    </row>
    <row r="48" spans="1:33" ht="15.75" customHeight="1" x14ac:dyDescent="0.15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C48" s="1"/>
      <c r="AD48" s="1"/>
      <c r="AE48" s="1"/>
      <c r="AF48" s="1"/>
      <c r="AG48" s="1"/>
    </row>
    <row r="49" spans="1:33" ht="15.75" customHeight="1" x14ac:dyDescent="0.15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C49" s="1"/>
      <c r="AD49" s="1"/>
      <c r="AE49" s="1"/>
      <c r="AF49" s="1"/>
      <c r="AG49" s="1"/>
    </row>
    <row r="50" spans="1:33" ht="15.75" customHeight="1" x14ac:dyDescent="0.15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C50" s="1"/>
      <c r="AD50" s="1"/>
      <c r="AE50" s="1"/>
      <c r="AF50" s="1"/>
      <c r="AG50" s="1"/>
    </row>
    <row r="51" spans="1:33" ht="15.75" customHeight="1" x14ac:dyDescent="0.15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1"/>
      <c r="AD51" s="1"/>
      <c r="AE51" s="1"/>
      <c r="AF51" s="1"/>
      <c r="AG51" s="1"/>
    </row>
    <row r="52" spans="1:33" ht="15.75" customHeight="1" x14ac:dyDescent="0.15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"/>
      <c r="AD52" s="1"/>
      <c r="AE52" s="1"/>
      <c r="AF52" s="1"/>
      <c r="AG52" s="1"/>
    </row>
    <row r="53" spans="1:33" ht="15.75" customHeight="1" x14ac:dyDescent="0.15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C53" s="1"/>
      <c r="AD53" s="1"/>
      <c r="AE53" s="1"/>
      <c r="AF53" s="1"/>
      <c r="AG53" s="1"/>
    </row>
    <row r="54" spans="1:33" ht="15.75" customHeight="1" x14ac:dyDescent="0.15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C54" s="1"/>
      <c r="AD54" s="1"/>
      <c r="AE54" s="1"/>
      <c r="AF54" s="1"/>
      <c r="AG54" s="1"/>
    </row>
    <row r="55" spans="1:33" ht="15.75" customHeight="1" x14ac:dyDescent="0.15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C55" s="1"/>
      <c r="AD55" s="1"/>
      <c r="AE55" s="1"/>
      <c r="AF55" s="1"/>
      <c r="AG55" s="1"/>
    </row>
    <row r="56" spans="1:33" ht="15.75" customHeight="1" x14ac:dyDescent="0.15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C56" s="1"/>
      <c r="AD56" s="1"/>
      <c r="AE56" s="1"/>
      <c r="AF56" s="1"/>
      <c r="AG56" s="1"/>
    </row>
    <row r="57" spans="1:33" ht="15.75" customHeight="1" x14ac:dyDescent="0.15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C57" s="1"/>
      <c r="AD57" s="1"/>
      <c r="AE57" s="1"/>
      <c r="AF57" s="1"/>
      <c r="AG57" s="1"/>
    </row>
    <row r="58" spans="1:33" ht="15.75" customHeight="1" x14ac:dyDescent="0.15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C58" s="1"/>
      <c r="AD58" s="1"/>
      <c r="AE58" s="1"/>
      <c r="AF58" s="1"/>
      <c r="AG58" s="1"/>
    </row>
    <row r="59" spans="1:33" ht="15.75" customHeight="1" x14ac:dyDescent="0.15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C59" s="1"/>
      <c r="AD59" s="1"/>
      <c r="AE59" s="1"/>
      <c r="AF59" s="1"/>
      <c r="AG59" s="1"/>
    </row>
    <row r="60" spans="1:33" ht="15.75" customHeight="1" x14ac:dyDescent="0.15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C60" s="1"/>
      <c r="AD60" s="1"/>
      <c r="AE60" s="1"/>
      <c r="AF60" s="1"/>
      <c r="AG60" s="1"/>
    </row>
    <row r="61" spans="1:33" ht="15.75" customHeight="1" x14ac:dyDescent="0.15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C61" s="1"/>
      <c r="AD61" s="1"/>
      <c r="AE61" s="1"/>
      <c r="AF61" s="1"/>
      <c r="AG61" s="1"/>
    </row>
    <row r="62" spans="1:33" ht="15.75" customHeight="1" x14ac:dyDescent="0.15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C62" s="1"/>
      <c r="AD62" s="1"/>
      <c r="AE62" s="1"/>
      <c r="AF62" s="1"/>
      <c r="AG62" s="1"/>
    </row>
    <row r="63" spans="1:33" ht="15.75" customHeight="1" x14ac:dyDescent="0.15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C63" s="1"/>
      <c r="AD63" s="1"/>
      <c r="AE63" s="1"/>
      <c r="AF63" s="1"/>
      <c r="AG63" s="1"/>
    </row>
    <row r="64" spans="1:33" ht="15.75" customHeight="1" x14ac:dyDescent="0.15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C64" s="1"/>
      <c r="AD64" s="1"/>
      <c r="AE64" s="1"/>
      <c r="AF64" s="1"/>
      <c r="AG64" s="1"/>
    </row>
    <row r="65" spans="1:33" ht="15.75" customHeight="1" x14ac:dyDescent="0.15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C65" s="1"/>
      <c r="AD65" s="1"/>
      <c r="AE65" s="1"/>
      <c r="AF65" s="1"/>
      <c r="AG65" s="1"/>
    </row>
    <row r="66" spans="1:33" ht="13" x14ac:dyDescent="0.15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C66" s="1"/>
      <c r="AD66" s="1"/>
      <c r="AE66" s="1"/>
      <c r="AF66" s="1"/>
      <c r="AG66" s="1"/>
    </row>
    <row r="67" spans="1:33" ht="13" x14ac:dyDescent="0.15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C67" s="1"/>
      <c r="AD67" s="1"/>
      <c r="AE67" s="1"/>
      <c r="AF67" s="1"/>
      <c r="AG67" s="1"/>
    </row>
    <row r="68" spans="1:33" ht="13" x14ac:dyDescent="0.15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C68" s="1"/>
      <c r="AD68" s="1"/>
      <c r="AE68" s="1"/>
      <c r="AF68" s="1"/>
      <c r="AG68" s="1"/>
    </row>
    <row r="69" spans="1:33" ht="13" x14ac:dyDescent="0.15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C69" s="1"/>
      <c r="AD69" s="1"/>
      <c r="AE69" s="1"/>
      <c r="AF69" s="1"/>
      <c r="AG69" s="1"/>
    </row>
    <row r="70" spans="1:33" ht="13" x14ac:dyDescent="0.15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C70" s="1"/>
      <c r="AD70" s="1"/>
      <c r="AE70" s="1"/>
      <c r="AF70" s="1"/>
      <c r="AG70" s="1"/>
    </row>
    <row r="71" spans="1:33" ht="13" x14ac:dyDescent="0.15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C71" s="1"/>
      <c r="AD71" s="1"/>
      <c r="AE71" s="1"/>
      <c r="AF71" s="1"/>
      <c r="AG71" s="1"/>
    </row>
    <row r="72" spans="1:33" ht="13" x14ac:dyDescent="0.15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C72" s="1"/>
      <c r="AD72" s="1"/>
      <c r="AE72" s="1"/>
      <c r="AF72" s="1"/>
      <c r="AG72" s="1"/>
    </row>
    <row r="73" spans="1:33" ht="13" x14ac:dyDescent="0.15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C73" s="1"/>
      <c r="AD73" s="1"/>
      <c r="AE73" s="1"/>
      <c r="AF73" s="1"/>
      <c r="AG73" s="1"/>
    </row>
    <row r="74" spans="1:33" ht="13" x14ac:dyDescent="0.15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C74" s="1"/>
      <c r="AD74" s="1"/>
      <c r="AE74" s="1"/>
      <c r="AF74" s="1"/>
      <c r="AG74" s="1"/>
    </row>
    <row r="75" spans="1:33" ht="13" x14ac:dyDescent="0.15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C75" s="1"/>
      <c r="AD75" s="1"/>
      <c r="AE75" s="1"/>
      <c r="AF75" s="1"/>
      <c r="AG75" s="1"/>
    </row>
    <row r="76" spans="1:33" ht="13" x14ac:dyDescent="0.15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C76" s="1"/>
      <c r="AD76" s="1"/>
      <c r="AE76" s="1"/>
      <c r="AF76" s="1"/>
      <c r="AG76" s="1"/>
    </row>
    <row r="77" spans="1:33" ht="13" x14ac:dyDescent="0.15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C77" s="1"/>
      <c r="AD77" s="1"/>
      <c r="AE77" s="1"/>
      <c r="AF77" s="1"/>
      <c r="AG77" s="1"/>
    </row>
    <row r="78" spans="1:33" ht="13" x14ac:dyDescent="0.15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C78" s="1"/>
      <c r="AD78" s="1"/>
      <c r="AE78" s="1"/>
      <c r="AF78" s="1"/>
      <c r="AG78" s="1"/>
    </row>
    <row r="79" spans="1:33" ht="13" x14ac:dyDescent="0.15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C79" s="1"/>
      <c r="AD79" s="1"/>
      <c r="AE79" s="1"/>
      <c r="AF79" s="1"/>
      <c r="AG79" s="1"/>
    </row>
    <row r="80" spans="1:33" ht="13" x14ac:dyDescent="0.15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C80" s="1"/>
      <c r="AD80" s="1"/>
      <c r="AE80" s="1"/>
      <c r="AF80" s="1"/>
      <c r="AG80" s="1"/>
    </row>
    <row r="81" spans="1:33" ht="13" x14ac:dyDescent="0.15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C81" s="1"/>
      <c r="AD81" s="1"/>
      <c r="AE81" s="1"/>
      <c r="AF81" s="1"/>
      <c r="AG81" s="1"/>
    </row>
    <row r="82" spans="1:33" ht="13" x14ac:dyDescent="0.15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C82" s="1"/>
      <c r="AD82" s="1"/>
      <c r="AE82" s="1"/>
      <c r="AF82" s="1"/>
      <c r="AG82" s="1"/>
    </row>
    <row r="83" spans="1:33" ht="13" x14ac:dyDescent="0.15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C83" s="1"/>
      <c r="AD83" s="1"/>
      <c r="AE83" s="1"/>
      <c r="AF83" s="1"/>
      <c r="AG83" s="1"/>
    </row>
    <row r="84" spans="1:33" ht="13" x14ac:dyDescent="0.15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C84" s="1"/>
      <c r="AD84" s="1"/>
      <c r="AE84" s="1"/>
      <c r="AF84" s="1"/>
      <c r="AG84" s="1"/>
    </row>
    <row r="85" spans="1:33" ht="13" x14ac:dyDescent="0.15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C85" s="1"/>
      <c r="AD85" s="1"/>
      <c r="AE85" s="1"/>
      <c r="AF85" s="1"/>
      <c r="AG85" s="1"/>
    </row>
    <row r="86" spans="1:33" ht="13" x14ac:dyDescent="0.15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C86" s="1"/>
      <c r="AD86" s="1"/>
      <c r="AE86" s="1"/>
      <c r="AF86" s="1"/>
      <c r="AG86" s="1"/>
    </row>
    <row r="87" spans="1:33" ht="13" x14ac:dyDescent="0.15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C87" s="1"/>
      <c r="AD87" s="1"/>
      <c r="AE87" s="1"/>
      <c r="AF87" s="1"/>
      <c r="AG87" s="1"/>
    </row>
    <row r="88" spans="1:33" ht="13" x14ac:dyDescent="0.15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C88" s="1"/>
      <c r="AD88" s="1"/>
      <c r="AE88" s="1"/>
      <c r="AF88" s="1"/>
      <c r="AG88" s="1"/>
    </row>
    <row r="89" spans="1:33" ht="13" x14ac:dyDescent="0.15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C89" s="1"/>
      <c r="AD89" s="1"/>
      <c r="AE89" s="1"/>
      <c r="AF89" s="1"/>
      <c r="AG89" s="1"/>
    </row>
    <row r="90" spans="1:33" ht="13" x14ac:dyDescent="0.15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C90" s="1"/>
      <c r="AD90" s="1"/>
      <c r="AE90" s="1"/>
      <c r="AF90" s="1"/>
      <c r="AG90" s="1"/>
    </row>
    <row r="91" spans="1:33" ht="13" x14ac:dyDescent="0.15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C91" s="1"/>
      <c r="AD91" s="1"/>
      <c r="AE91" s="1"/>
      <c r="AF91" s="1"/>
      <c r="AG91" s="1"/>
    </row>
    <row r="92" spans="1:33" ht="13" x14ac:dyDescent="0.15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C92" s="1"/>
      <c r="AD92" s="1"/>
      <c r="AE92" s="1"/>
      <c r="AF92" s="1"/>
      <c r="AG92" s="1"/>
    </row>
    <row r="93" spans="1:33" ht="13" x14ac:dyDescent="0.15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C93" s="1"/>
      <c r="AD93" s="1"/>
      <c r="AE93" s="1"/>
      <c r="AF93" s="1"/>
      <c r="AG93" s="1"/>
    </row>
    <row r="94" spans="1:33" ht="13" x14ac:dyDescent="0.15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C94" s="1"/>
      <c r="AD94" s="1"/>
      <c r="AE94" s="1"/>
      <c r="AF94" s="1"/>
      <c r="AG94" s="1"/>
    </row>
    <row r="95" spans="1:33" ht="13" x14ac:dyDescent="0.15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C95" s="1"/>
      <c r="AD95" s="1"/>
      <c r="AE95" s="1"/>
      <c r="AF95" s="1"/>
      <c r="AG95" s="1"/>
    </row>
    <row r="96" spans="1:33" ht="13" x14ac:dyDescent="0.15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C96" s="1"/>
      <c r="AD96" s="1"/>
      <c r="AE96" s="1"/>
      <c r="AF96" s="1"/>
      <c r="AG96" s="1"/>
    </row>
    <row r="97" spans="1:33" ht="13" x14ac:dyDescent="0.15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C97" s="1"/>
      <c r="AD97" s="1"/>
      <c r="AE97" s="1"/>
      <c r="AF97" s="1"/>
      <c r="AG97" s="1"/>
    </row>
    <row r="98" spans="1:33" ht="13" x14ac:dyDescent="0.15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C98" s="1"/>
      <c r="AD98" s="1"/>
      <c r="AE98" s="1"/>
      <c r="AF98" s="1"/>
      <c r="AG98" s="1"/>
    </row>
    <row r="99" spans="1:33" ht="13" x14ac:dyDescent="0.15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C99" s="1"/>
      <c r="AD99" s="1"/>
      <c r="AE99" s="1"/>
      <c r="AF99" s="1"/>
      <c r="AG99" s="1"/>
    </row>
    <row r="100" spans="1:33" ht="13" x14ac:dyDescent="0.15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C100" s="1"/>
      <c r="AD100" s="1"/>
      <c r="AE100" s="1"/>
      <c r="AF100" s="1"/>
      <c r="AG100" s="1"/>
    </row>
    <row r="101" spans="1:33" ht="13" x14ac:dyDescent="0.15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C101" s="1"/>
      <c r="AD101" s="1"/>
      <c r="AE101" s="1"/>
      <c r="AF101" s="1"/>
      <c r="AG101" s="1"/>
    </row>
    <row r="102" spans="1:33" ht="13" x14ac:dyDescent="0.15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C102" s="1"/>
      <c r="AD102" s="1"/>
      <c r="AE102" s="1"/>
      <c r="AF102" s="1"/>
      <c r="AG102" s="1"/>
    </row>
    <row r="103" spans="1:33" ht="13" x14ac:dyDescent="0.15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C103" s="1"/>
      <c r="AD103" s="1"/>
      <c r="AE103" s="1"/>
      <c r="AF103" s="1"/>
      <c r="AG103" s="1"/>
    </row>
    <row r="104" spans="1:33" ht="13" x14ac:dyDescent="0.15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C104" s="1"/>
      <c r="AD104" s="1"/>
      <c r="AE104" s="1"/>
      <c r="AF104" s="1"/>
      <c r="AG104" s="1"/>
    </row>
    <row r="105" spans="1:33" ht="13" x14ac:dyDescent="0.15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C105" s="1"/>
      <c r="AD105" s="1"/>
      <c r="AE105" s="1"/>
      <c r="AF105" s="1"/>
      <c r="AG105" s="1"/>
    </row>
    <row r="106" spans="1:33" ht="13" x14ac:dyDescent="0.15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C106" s="1"/>
      <c r="AD106" s="1"/>
      <c r="AE106" s="1"/>
      <c r="AF106" s="1"/>
      <c r="AG106" s="1"/>
    </row>
    <row r="107" spans="1:33" ht="13" x14ac:dyDescent="0.15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C107" s="1"/>
      <c r="AD107" s="1"/>
      <c r="AE107" s="1"/>
      <c r="AF107" s="1"/>
      <c r="AG107" s="1"/>
    </row>
    <row r="108" spans="1:33" ht="13" x14ac:dyDescent="0.15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C108" s="1"/>
      <c r="AD108" s="1"/>
      <c r="AE108" s="1"/>
      <c r="AF108" s="1"/>
      <c r="AG108" s="1"/>
    </row>
    <row r="109" spans="1:33" ht="13" x14ac:dyDescent="0.15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C109" s="1"/>
      <c r="AD109" s="1"/>
      <c r="AE109" s="1"/>
      <c r="AF109" s="1"/>
      <c r="AG109" s="1"/>
    </row>
    <row r="110" spans="1:33" ht="13" x14ac:dyDescent="0.15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C110" s="1"/>
      <c r="AD110" s="1"/>
      <c r="AE110" s="1"/>
      <c r="AF110" s="1"/>
      <c r="AG110" s="1"/>
    </row>
    <row r="111" spans="1:33" ht="13" x14ac:dyDescent="0.15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C111" s="1"/>
      <c r="AD111" s="1"/>
      <c r="AE111" s="1"/>
      <c r="AF111" s="1"/>
      <c r="AG111" s="1"/>
    </row>
    <row r="112" spans="1:33" ht="13" x14ac:dyDescent="0.15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C112" s="1"/>
      <c r="AD112" s="1"/>
      <c r="AE112" s="1"/>
      <c r="AF112" s="1"/>
      <c r="AG112" s="1"/>
    </row>
    <row r="113" spans="1:33" ht="13" x14ac:dyDescent="0.15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C113" s="1"/>
      <c r="AD113" s="1"/>
      <c r="AE113" s="1"/>
      <c r="AF113" s="1"/>
      <c r="AG113" s="1"/>
    </row>
    <row r="114" spans="1:33" ht="13" x14ac:dyDescent="0.15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C114" s="1"/>
      <c r="AD114" s="1"/>
      <c r="AE114" s="1"/>
      <c r="AF114" s="1"/>
      <c r="AG114" s="1"/>
    </row>
    <row r="115" spans="1:33" ht="13" x14ac:dyDescent="0.15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C115" s="1"/>
      <c r="AD115" s="1"/>
      <c r="AE115" s="1"/>
      <c r="AF115" s="1"/>
      <c r="AG115" s="1"/>
    </row>
    <row r="116" spans="1:33" ht="13" x14ac:dyDescent="0.15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C116" s="1"/>
      <c r="AD116" s="1"/>
      <c r="AE116" s="1"/>
      <c r="AF116" s="1"/>
      <c r="AG116" s="1"/>
    </row>
    <row r="117" spans="1:33" ht="13" x14ac:dyDescent="0.15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C117" s="1"/>
      <c r="AD117" s="1"/>
      <c r="AE117" s="1"/>
      <c r="AF117" s="1"/>
      <c r="AG117" s="1"/>
    </row>
    <row r="118" spans="1:33" ht="13" x14ac:dyDescent="0.15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C118" s="1"/>
      <c r="AD118" s="1"/>
      <c r="AE118" s="1"/>
      <c r="AF118" s="1"/>
      <c r="AG118" s="1"/>
    </row>
    <row r="119" spans="1:33" ht="13" x14ac:dyDescent="0.15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C119" s="1"/>
      <c r="AD119" s="1"/>
      <c r="AE119" s="1"/>
      <c r="AF119" s="1"/>
      <c r="AG119" s="1"/>
    </row>
    <row r="120" spans="1:33" ht="13" x14ac:dyDescent="0.15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C120" s="1"/>
      <c r="AD120" s="1"/>
      <c r="AE120" s="1"/>
      <c r="AF120" s="1"/>
      <c r="AG120" s="1"/>
    </row>
    <row r="121" spans="1:33" ht="13" x14ac:dyDescent="0.15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C121" s="1"/>
      <c r="AD121" s="1"/>
      <c r="AE121" s="1"/>
      <c r="AF121" s="1"/>
      <c r="AG121" s="1"/>
    </row>
    <row r="122" spans="1:33" ht="13" x14ac:dyDescent="0.15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C122" s="1"/>
      <c r="AD122" s="1"/>
      <c r="AE122" s="1"/>
      <c r="AF122" s="1"/>
      <c r="AG1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3496-537D-CA4B-B6E6-97AACFCF7001}">
  <dimension ref="A1:H75"/>
  <sheetViews>
    <sheetView workbookViewId="0">
      <selection activeCell="B30" sqref="B30"/>
    </sheetView>
  </sheetViews>
  <sheetFormatPr baseColWidth="10" defaultRowHeight="13" x14ac:dyDescent="0.15"/>
  <cols>
    <col min="1" max="1" width="26.5" customWidth="1"/>
    <col min="2" max="2" width="24.5" customWidth="1"/>
    <col min="3" max="3" width="27.1640625" customWidth="1"/>
    <col min="4" max="4" width="26.5" customWidth="1"/>
    <col min="5" max="5" width="27.33203125" style="4" customWidth="1"/>
    <col min="6" max="6" width="32" customWidth="1"/>
    <col min="7" max="7" width="17.6640625" customWidth="1"/>
    <col min="8" max="8" width="14.83203125" customWidth="1"/>
    <col min="10" max="10" width="14" customWidth="1"/>
  </cols>
  <sheetData>
    <row r="1" spans="1:6" ht="14" x14ac:dyDescent="0.15">
      <c r="A1" s="29" t="s">
        <v>77</v>
      </c>
      <c r="B1" s="28"/>
      <c r="C1" s="28"/>
      <c r="D1" s="28"/>
    </row>
    <row r="3" spans="1:6" ht="28" x14ac:dyDescent="0.15">
      <c r="A3" s="7" t="s">
        <v>11</v>
      </c>
      <c r="B3" s="8">
        <f>SUMPRODUCT((LEN('Form Responses 1'!C2:'Form Responses 1'!C900)-LEN(SUBSTITUTE('Form Responses 1'!C2:'Form Responses 1'!C900,C3,"")))/LEN(C3))</f>
        <v>0</v>
      </c>
      <c r="C3" s="8" t="s">
        <v>0</v>
      </c>
      <c r="D3" s="8"/>
      <c r="F3" s="39"/>
    </row>
    <row r="4" spans="1:6" ht="28" x14ac:dyDescent="0.15">
      <c r="A4" s="7" t="s">
        <v>12</v>
      </c>
      <c r="B4" s="8">
        <f>C4+D4</f>
        <v>0</v>
      </c>
      <c r="C4" s="21">
        <f>SUMPRODUCT((LEN('Form Responses 1'!C2:'Form Responses 1'!C900)-LEN(SUBSTITUTE('Form Responses 1'!C2:'Form Responses 1'!C900,C5,"")))/LEN(C5))</f>
        <v>0</v>
      </c>
      <c r="D4" s="43">
        <f>SUMPRODUCT((LEN('Form Responses 1'!C2:'Form Responses 1'!C900)-LEN(SUBSTITUTE('Form Responses 1'!C2:'Form Responses 1'!C900,D5,"")))/LEN(D5))</f>
        <v>0</v>
      </c>
      <c r="F4" s="7"/>
    </row>
    <row r="5" spans="1:6" ht="28" x14ac:dyDescent="0.15">
      <c r="A5" s="9" t="s">
        <v>13</v>
      </c>
      <c r="B5" s="10">
        <f>COUNTIF('Form Responses 1'!K2:'Form Responses 1'!K900, "Food service area")</f>
        <v>0</v>
      </c>
      <c r="C5" s="21" t="s">
        <v>3</v>
      </c>
      <c r="D5" s="42" t="s">
        <v>0</v>
      </c>
      <c r="F5" s="45"/>
    </row>
    <row r="6" spans="1:6" ht="28" x14ac:dyDescent="0.15">
      <c r="A6" s="9" t="s">
        <v>134</v>
      </c>
      <c r="B6" s="10">
        <f>COUNTIF('Form Responses 1'!K2:'Form Responses 1'!K900, "Indoor physical activity area")</f>
        <v>0</v>
      </c>
      <c r="D6" s="8"/>
      <c r="F6" s="45"/>
    </row>
    <row r="7" spans="1:6" ht="26" customHeight="1" x14ac:dyDescent="0.15">
      <c r="A7" s="9" t="s">
        <v>135</v>
      </c>
      <c r="B7" s="10">
        <f>COUNTIF('Form Responses 1'!K2:'Form Responses 1'!K900, "Outdoor physical activity area")</f>
        <v>0</v>
      </c>
      <c r="C7" s="8"/>
      <c r="D7" s="8"/>
      <c r="F7" s="45"/>
    </row>
    <row r="8" spans="1:6" ht="28" x14ac:dyDescent="0.15">
      <c r="A8" s="9" t="s">
        <v>136</v>
      </c>
      <c r="B8" s="10">
        <f>COUNTIF('Form Responses 1'!K2:'Form Responses 1'!K900, "Hallway (e.g. indoor hallway, outdoor passageway)")</f>
        <v>0</v>
      </c>
      <c r="C8" s="8"/>
      <c r="D8" s="8"/>
      <c r="F8" s="46"/>
    </row>
    <row r="9" spans="1:6" ht="28" x14ac:dyDescent="0.15">
      <c r="A9" s="9" t="s">
        <v>14</v>
      </c>
      <c r="B9" s="10">
        <f>COUNTIF('Form Responses 1'!K2:'Form Responses 1'!K900, "Classroom")</f>
        <v>0</v>
      </c>
      <c r="C9" s="8"/>
      <c r="D9" s="8"/>
      <c r="F9" s="45"/>
    </row>
    <row r="10" spans="1:6" ht="28" x14ac:dyDescent="0.15">
      <c r="A10" s="9" t="s">
        <v>137</v>
      </c>
      <c r="B10" s="10">
        <f>COUNTIF('Form Responses 1'!K2:'Form Responses 1'!K900, "Outdoor field")</f>
        <v>0</v>
      </c>
      <c r="C10" s="8"/>
      <c r="D10" s="8"/>
      <c r="F10" s="45"/>
    </row>
    <row r="11" spans="1:6" ht="28" x14ac:dyDescent="0.15">
      <c r="A11" s="9" t="s">
        <v>62</v>
      </c>
      <c r="B11" s="10">
        <f>COUNTIF('Form Responses 1'!K2:'Form Responses 1'!K900, "Outdoor quad")</f>
        <v>0</v>
      </c>
      <c r="C11" s="8"/>
      <c r="D11" s="8"/>
      <c r="F11" s="46"/>
    </row>
    <row r="12" spans="1:6" ht="28" x14ac:dyDescent="0.15">
      <c r="A12" s="9" t="s">
        <v>61</v>
      </c>
      <c r="B12" s="10">
        <f>COUNTIF('Form Responses 1'!K2:'Form Responses 1'!K900, "Outdoor eating area")</f>
        <v>0</v>
      </c>
      <c r="C12" s="8"/>
      <c r="D12" s="8"/>
      <c r="F12" s="45"/>
    </row>
    <row r="13" spans="1:6" ht="28" x14ac:dyDescent="0.15">
      <c r="A13" s="9" t="s">
        <v>63</v>
      </c>
      <c r="B13" s="10">
        <f>COUNTIF('Form Responses 1'!K2:'Form Responses 1'!K900, "Office (e.g. secretary, nurse)")</f>
        <v>0</v>
      </c>
      <c r="C13" s="8"/>
      <c r="D13" s="8"/>
      <c r="F13" s="45"/>
    </row>
    <row r="14" spans="1:6" ht="28" x14ac:dyDescent="0.15">
      <c r="A14" s="9" t="s">
        <v>64</v>
      </c>
      <c r="B14" s="10">
        <f>COUNTIF('Form Responses 1'!K2:'Form Responses 1'!K900, "Teacher's lounge")</f>
        <v>0</v>
      </c>
      <c r="C14" s="8"/>
      <c r="D14" s="8"/>
      <c r="F14" s="39"/>
    </row>
    <row r="15" spans="1:6" ht="28" x14ac:dyDescent="0.15">
      <c r="A15" s="9" t="s">
        <v>74</v>
      </c>
      <c r="B15" s="25"/>
      <c r="C15" s="8"/>
      <c r="D15" s="8"/>
      <c r="F15" s="47"/>
    </row>
    <row r="16" spans="1:6" x14ac:dyDescent="0.15">
      <c r="A16" s="23"/>
      <c r="B16" s="24"/>
      <c r="C16" s="8"/>
      <c r="D16" s="8"/>
    </row>
    <row r="17" spans="1:6" ht="28" x14ac:dyDescent="0.15">
      <c r="A17" s="16" t="s">
        <v>21</v>
      </c>
      <c r="B17" s="17">
        <f>E17+F17</f>
        <v>0</v>
      </c>
      <c r="C17" s="18" t="s">
        <v>22</v>
      </c>
      <c r="D17" s="17" t="e">
        <f>(B17/B3)*100</f>
        <v>#DIV/0!</v>
      </c>
      <c r="E17" s="4">
        <f>COUNTIF('Form Responses 1'!L2:'Form Responses 1'!L900, "Mildly obstructed (some items blocking water source, but water source is still accessible)")</f>
        <v>0</v>
      </c>
      <c r="F17">
        <f>COUNTIF('Form Responses 1'!L2:'Form Responses 1'!L900, "Entirely obstructed (unable to access the water source because of a blocking item(s)")</f>
        <v>0</v>
      </c>
    </row>
    <row r="18" spans="1:6" ht="28" x14ac:dyDescent="0.15">
      <c r="A18" s="16" t="s">
        <v>65</v>
      </c>
      <c r="B18" s="17">
        <f>COUNTIF('Form Responses 1'!L2:'Form Responses 1'!L900, "No obstructions (water source is easily accessible with no items blocking)")</f>
        <v>0</v>
      </c>
      <c r="C18" s="18" t="s">
        <v>66</v>
      </c>
      <c r="D18" s="17" t="e">
        <f>(B18/B3)*100</f>
        <v>#DIV/0!</v>
      </c>
    </row>
    <row r="19" spans="1:6" ht="42" x14ac:dyDescent="0.15">
      <c r="A19" s="26" t="s">
        <v>69</v>
      </c>
      <c r="B19" s="17">
        <f>SUMPRODUCT((LEN('Form Responses 1'!M2:'Form Responses 1'!M900)-LEN(SUBSTITUTE('Form Responses 1'!M2:'Form Responses 1'!M900,E19,"")))/LEN(E19))</f>
        <v>0</v>
      </c>
      <c r="C19" s="17" t="s">
        <v>78</v>
      </c>
      <c r="D19" s="17" t="e">
        <f>(B19/B17)*100</f>
        <v>#DIV/0!</v>
      </c>
      <c r="E19" s="50" t="s">
        <v>138</v>
      </c>
    </row>
    <row r="20" spans="1:6" ht="42" x14ac:dyDescent="0.15">
      <c r="A20" s="26" t="s">
        <v>70</v>
      </c>
      <c r="B20" s="17">
        <f>SUMPRODUCT((LEN('Form Responses 1'!M2:'Form Responses 1'!M900)-LEN(SUBSTITUTE('Form Responses 1'!M2:'Form Responses 1'!M900,E20,"")))/LEN(E20))</f>
        <v>0</v>
      </c>
      <c r="C20" s="17" t="s">
        <v>79</v>
      </c>
      <c r="D20" s="17" t="e">
        <f>(B20/B17)*100</f>
        <v>#DIV/0!</v>
      </c>
      <c r="E20" s="50" t="s">
        <v>139</v>
      </c>
    </row>
    <row r="21" spans="1:6" ht="42" x14ac:dyDescent="0.15">
      <c r="A21" s="26" t="s">
        <v>71</v>
      </c>
      <c r="B21" s="17">
        <f>SUMPRODUCT((LEN('Form Responses 1'!M2:'Form Responses 1'!M900)-LEN(SUBSTITUTE('Form Responses 1'!M2:'Form Responses 1'!M900,E21,"")))/LEN(E21))</f>
        <v>0</v>
      </c>
      <c r="C21" s="17" t="s">
        <v>80</v>
      </c>
      <c r="D21" s="17" t="e">
        <f>(B21/B17)*100</f>
        <v>#DIV/0!</v>
      </c>
      <c r="E21" s="50" t="s">
        <v>140</v>
      </c>
    </row>
    <row r="22" spans="1:6" ht="42" x14ac:dyDescent="0.15">
      <c r="A22" s="26" t="s">
        <v>72</v>
      </c>
      <c r="B22" s="17">
        <f>SUMPRODUCT((LEN('Form Responses 1'!M2:'Form Responses 1'!M900)-LEN(SUBSTITUTE('Form Responses 1'!M2:'Form Responses 1'!M900,E22,"")))/LEN(E22))</f>
        <v>0</v>
      </c>
      <c r="C22" s="17" t="s">
        <v>81</v>
      </c>
      <c r="D22" s="17" t="e">
        <f>(B22/B17)*100</f>
        <v>#DIV/0!</v>
      </c>
      <c r="E22" s="50" t="s">
        <v>141</v>
      </c>
    </row>
    <row r="23" spans="1:6" ht="42" x14ac:dyDescent="0.15">
      <c r="A23" s="26" t="s">
        <v>73</v>
      </c>
      <c r="B23" s="17">
        <f>SUMPRODUCT((LEN('Form Responses 1'!M2:'Form Responses 1'!M900)-LEN(SUBSTITUTE('Form Responses 1'!M2:'Form Responses 1'!M900,E23,"")))/LEN(E23))</f>
        <v>0</v>
      </c>
      <c r="C23" s="17" t="s">
        <v>82</v>
      </c>
      <c r="D23" s="17" t="e">
        <f>(B23/B17)*100</f>
        <v>#DIV/0!</v>
      </c>
      <c r="E23" s="50" t="s">
        <v>142</v>
      </c>
    </row>
    <row r="24" spans="1:6" ht="42" x14ac:dyDescent="0.15">
      <c r="A24" s="26" t="s">
        <v>75</v>
      </c>
      <c r="B24" s="25"/>
      <c r="C24" s="17" t="s">
        <v>83</v>
      </c>
      <c r="D24" s="17" t="e">
        <f>(B24/B17)*100</f>
        <v>#DIV/0!</v>
      </c>
    </row>
    <row r="25" spans="1:6" x14ac:dyDescent="0.15">
      <c r="A25" s="7"/>
      <c r="B25" s="8"/>
      <c r="C25" s="8"/>
      <c r="D25" s="8"/>
    </row>
    <row r="26" spans="1:6" ht="28" x14ac:dyDescent="0.15">
      <c r="A26" s="13" t="s">
        <v>23</v>
      </c>
      <c r="B26" s="14">
        <f>COUNTIF('Form Responses 1'!N2:'Form Responses 1'!N900, "Yes")</f>
        <v>0</v>
      </c>
      <c r="C26" s="15" t="s">
        <v>57</v>
      </c>
      <c r="D26" s="14" t="e">
        <f>(B26/B3)*100</f>
        <v>#DIV/0!</v>
      </c>
    </row>
    <row r="27" spans="1:6" ht="28" x14ac:dyDescent="0.15">
      <c r="A27" s="13" t="s">
        <v>67</v>
      </c>
      <c r="B27" s="14">
        <f>COUNTIF('Form Responses 1'!N2:'Form Responses 1'!N900, "No")</f>
        <v>0</v>
      </c>
      <c r="C27" s="15" t="s">
        <v>68</v>
      </c>
      <c r="D27" s="14" t="e">
        <f>(B27/B3)*100</f>
        <v>#DIV/0!</v>
      </c>
    </row>
    <row r="28" spans="1:6" ht="28" x14ac:dyDescent="0.15">
      <c r="A28" s="13" t="s">
        <v>59</v>
      </c>
      <c r="B28" s="14">
        <f>'Calculated Ounces'!I2</f>
        <v>0</v>
      </c>
      <c r="C28" s="15" t="s">
        <v>58</v>
      </c>
      <c r="D28" s="14" t="e">
        <f>(B28/B26)*100</f>
        <v>#DIV/0!</v>
      </c>
    </row>
    <row r="29" spans="1:6" x14ac:dyDescent="0.15">
      <c r="A29" s="7"/>
      <c r="B29" s="8"/>
      <c r="C29" s="8"/>
      <c r="D29" s="8"/>
    </row>
    <row r="30" spans="1:6" ht="56" x14ac:dyDescent="0.15">
      <c r="A30" s="32" t="s">
        <v>24</v>
      </c>
      <c r="B30" s="31">
        <f>COUNTIF('Form Responses 1'!Q2:'Form Responses 1'!Q900, "Yes")</f>
        <v>0</v>
      </c>
      <c r="C30" s="31" t="s">
        <v>25</v>
      </c>
      <c r="D30" s="31" t="e">
        <f>(B30/B3)*100</f>
        <v>#DIV/0!</v>
      </c>
    </row>
    <row r="31" spans="1:6" ht="29" thickBot="1" x14ac:dyDescent="0.2">
      <c r="A31" s="32" t="s">
        <v>26</v>
      </c>
      <c r="B31" s="31">
        <f>COUNTIF('Form Responses 1'!Q2:'Form Responses 1'!Q900, "No")</f>
        <v>0</v>
      </c>
      <c r="C31" s="31" t="s">
        <v>27</v>
      </c>
      <c r="D31" s="31" t="e">
        <f>(B31/B3)*100</f>
        <v>#DIV/0!</v>
      </c>
    </row>
    <row r="32" spans="1:6" ht="43" thickBot="1" x14ac:dyDescent="0.2">
      <c r="A32" s="32" t="s">
        <v>84</v>
      </c>
      <c r="B32" s="48">
        <f>SUMPRODUCT((LEN('Form Responses 1'!R2:'Form Responses 1'!R900)-LEN(SUBSTITUTE('Form Responses 1'!R2:'Form Responses 1'!R900,E32,"")))/LEN(E32))</f>
        <v>0</v>
      </c>
      <c r="C32" s="31" t="s">
        <v>143</v>
      </c>
      <c r="D32" s="31" t="e">
        <f>(B32/B30)*100</f>
        <v>#DIV/0!</v>
      </c>
      <c r="E32" s="41" t="s">
        <v>4</v>
      </c>
    </row>
    <row r="33" spans="1:6" ht="43" thickBot="1" x14ac:dyDescent="0.2">
      <c r="A33" s="32" t="s">
        <v>85</v>
      </c>
      <c r="B33" s="49">
        <f>SUMPRODUCT((LEN('Form Responses 1'!R2:'Form Responses 1'!R900)-LEN(SUBSTITUTE('Form Responses 1'!R2:'Form Responses 1'!R900,E33,"")))/LEN(E33))</f>
        <v>0</v>
      </c>
      <c r="C33" s="31" t="s">
        <v>144</v>
      </c>
      <c r="D33" s="31" t="e">
        <f>(B33/B30)*100</f>
        <v>#DIV/0!</v>
      </c>
      <c r="E33" s="41" t="s">
        <v>130</v>
      </c>
    </row>
    <row r="34" spans="1:6" ht="57" thickBot="1" x14ac:dyDescent="0.2">
      <c r="A34" s="32" t="s">
        <v>86</v>
      </c>
      <c r="B34" s="49">
        <f>SUMPRODUCT((LEN('Form Responses 1'!R2:'Form Responses 1'!R900)-LEN(SUBSTITUTE('Form Responses 1'!R2:'Form Responses 1'!R900,E34,"")))/LEN(E34))</f>
        <v>0</v>
      </c>
      <c r="C34" s="31" t="s">
        <v>145</v>
      </c>
      <c r="D34" s="31" t="e">
        <f>(B34/B30)*100</f>
        <v>#DIV/0!</v>
      </c>
      <c r="E34" s="41" t="s">
        <v>131</v>
      </c>
    </row>
    <row r="35" spans="1:6" ht="57" thickBot="1" x14ac:dyDescent="0.2">
      <c r="A35" s="32" t="s">
        <v>87</v>
      </c>
      <c r="B35" s="49">
        <f>SUMPRODUCT((LEN('Form Responses 1'!R2:'Form Responses 1'!R900)-LEN(SUBSTITUTE('Form Responses 1'!R2:'Form Responses 1'!R900,E35,"")))/LEN(E35))</f>
        <v>0</v>
      </c>
      <c r="C35" s="31" t="s">
        <v>146</v>
      </c>
      <c r="D35" s="31" t="e">
        <f>(B35/B30)*100</f>
        <v>#DIV/0!</v>
      </c>
      <c r="E35" s="41" t="s">
        <v>132</v>
      </c>
    </row>
    <row r="36" spans="1:6" ht="71" thickBot="1" x14ac:dyDescent="0.2">
      <c r="A36" s="32" t="s">
        <v>88</v>
      </c>
      <c r="B36" s="49">
        <f>SUMPRODUCT((LEN('Form Responses 1'!R2:'Form Responses 1'!R900)-LEN(SUBSTITUTE('Form Responses 1'!R2:'Form Responses 1'!R900,E36,"")))/LEN(E36))</f>
        <v>0</v>
      </c>
      <c r="C36" s="31" t="s">
        <v>147</v>
      </c>
      <c r="D36" s="31" t="e">
        <f>(B36/B30)*100</f>
        <v>#DIV/0!</v>
      </c>
      <c r="E36" s="41" t="s">
        <v>133</v>
      </c>
    </row>
    <row r="37" spans="1:6" x14ac:dyDescent="0.15">
      <c r="A37" s="7"/>
      <c r="B37" s="8"/>
      <c r="C37" s="8"/>
      <c r="D37" s="8"/>
    </row>
    <row r="38" spans="1:6" ht="15" x14ac:dyDescent="0.15">
      <c r="A38" s="30" t="s">
        <v>76</v>
      </c>
      <c r="B38" s="27"/>
      <c r="C38" s="27"/>
      <c r="D38" s="27"/>
    </row>
    <row r="39" spans="1:6" x14ac:dyDescent="0.15">
      <c r="A39" s="7"/>
      <c r="B39" s="8"/>
      <c r="C39" s="8"/>
      <c r="D39" s="8"/>
    </row>
    <row r="40" spans="1:6" ht="28" x14ac:dyDescent="0.15">
      <c r="A40" s="35" t="s">
        <v>15</v>
      </c>
      <c r="B40" s="12">
        <f t="shared" ref="B40:B48" si="0">E40+F40</f>
        <v>0</v>
      </c>
      <c r="C40" s="12" t="s">
        <v>125</v>
      </c>
      <c r="D40" s="12" t="e">
        <f>(B40/B4)*100</f>
        <v>#DIV/0!</v>
      </c>
      <c r="E40" s="4">
        <f>COUNTIF('Form Responses 1'!X2:'Form Responses 1'!X900, "Fountain")</f>
        <v>0</v>
      </c>
      <c r="F40" s="4">
        <f>COUNTIF('Form Responses 1'!E2:'Form Responses 1'!E900, "Fountain")</f>
        <v>0</v>
      </c>
    </row>
    <row r="41" spans="1:6" ht="28" x14ac:dyDescent="0.15">
      <c r="A41" s="35" t="s">
        <v>16</v>
      </c>
      <c r="B41" s="12">
        <f t="shared" si="0"/>
        <v>0</v>
      </c>
      <c r="C41" s="12" t="s">
        <v>126</v>
      </c>
      <c r="D41" s="12" t="e">
        <f>(B41/B4)*100</f>
        <v>#DIV/0!</v>
      </c>
      <c r="E41" s="4">
        <f>COUNTIF('Form Responses 1'!X2:'Form Responses 1'!X900, "Bottle filler")</f>
        <v>0</v>
      </c>
      <c r="F41" s="4">
        <f>COUNTIF('Form Responses 1'!E2:'Form Responses 1'!E900, "Bottle filler")</f>
        <v>0</v>
      </c>
    </row>
    <row r="42" spans="1:6" ht="28" x14ac:dyDescent="0.15">
      <c r="A42" s="35" t="s">
        <v>17</v>
      </c>
      <c r="B42" s="12">
        <f t="shared" si="0"/>
        <v>0</v>
      </c>
      <c r="C42" s="12" t="s">
        <v>127</v>
      </c>
      <c r="D42" s="12" t="e">
        <f>(B42/B4)*100</f>
        <v>#DIV/0!</v>
      </c>
      <c r="E42" s="4">
        <f>COUNTIF('Form Responses 1'!X2:'Form Responses 1'!X900, "Sink")</f>
        <v>0</v>
      </c>
      <c r="F42" s="4">
        <f>COUNTIF('Form Responses 1'!E2:'Form Responses 1'!E900, "Sink")</f>
        <v>0</v>
      </c>
    </row>
    <row r="43" spans="1:6" ht="28" x14ac:dyDescent="0.15">
      <c r="A43" s="35" t="s">
        <v>89</v>
      </c>
      <c r="B43" s="12">
        <f t="shared" si="0"/>
        <v>0</v>
      </c>
      <c r="C43" s="36" t="s">
        <v>120</v>
      </c>
      <c r="D43" s="12" t="e">
        <f>(B43/B4)*100</f>
        <v>#DIV/0!</v>
      </c>
      <c r="E43" s="4">
        <f>COUNTIF('Form Responses 1'!X2:'Form Responses 1'!X900, "Insulated cooler")</f>
        <v>0</v>
      </c>
      <c r="F43" s="4">
        <f>COUNTIF('Form Responses 1'!E2:'Form Responses 1'!E900, "Insulated cooler")</f>
        <v>0</v>
      </c>
    </row>
    <row r="44" spans="1:6" ht="42" x14ac:dyDescent="0.15">
      <c r="A44" s="35" t="s">
        <v>19</v>
      </c>
      <c r="B44" s="12">
        <f t="shared" si="0"/>
        <v>0</v>
      </c>
      <c r="C44" s="12" t="s">
        <v>128</v>
      </c>
      <c r="D44" s="12" t="e">
        <f>(B44/B4)*100</f>
        <v>#DIV/0!</v>
      </c>
      <c r="E44" s="4">
        <f>COUNTIF('Form Responses 1'!X2:'Form Responses 1'!X900, "Individual bottled water")</f>
        <v>0</v>
      </c>
      <c r="F44" s="4">
        <f>COUNTIF('Form Responses 1'!E2:'Form Responses 1'!E900, "Individual bottled water")</f>
        <v>0</v>
      </c>
    </row>
    <row r="45" spans="1:6" ht="28" x14ac:dyDescent="0.15">
      <c r="A45" s="35" t="s">
        <v>90</v>
      </c>
      <c r="B45" s="12">
        <f t="shared" si="0"/>
        <v>0</v>
      </c>
      <c r="C45" s="36" t="s">
        <v>121</v>
      </c>
      <c r="D45" s="12" t="e">
        <f>(B45/B4)*100</f>
        <v>#DIV/0!</v>
      </c>
      <c r="E45" s="4">
        <f>COUNTIF('Form Responses 1'!X2:'Form Responses 1'!X900, "Uninsulated dispenser")</f>
        <v>0</v>
      </c>
      <c r="F45" s="4">
        <f>COUNTIF('Form Responses 1'!E2:'Form Responses 1'!E900, "Uninsulated dispenser")</f>
        <v>0</v>
      </c>
    </row>
    <row r="46" spans="1:6" ht="28" x14ac:dyDescent="0.15">
      <c r="A46" s="35" t="s">
        <v>91</v>
      </c>
      <c r="B46" s="12">
        <f t="shared" si="0"/>
        <v>0</v>
      </c>
      <c r="C46" s="36" t="s">
        <v>122</v>
      </c>
      <c r="D46" s="12" t="e">
        <f>(B46/B4)*100</f>
        <v>#DIV/0!</v>
      </c>
      <c r="E46" s="4">
        <f>COUNTIF('Form Responses 1'!X2:'Form Responses 1'!X900, "Pitcher")</f>
        <v>0</v>
      </c>
      <c r="F46" s="4">
        <f>COUNTIF('Form Responses 1'!E2:'Form Responses 1'!E900, "Pitcher")</f>
        <v>0</v>
      </c>
    </row>
    <row r="47" spans="1:6" ht="28" x14ac:dyDescent="0.15">
      <c r="A47" s="35" t="s">
        <v>92</v>
      </c>
      <c r="B47" s="12">
        <f t="shared" si="0"/>
        <v>0</v>
      </c>
      <c r="C47" s="12" t="s">
        <v>123</v>
      </c>
      <c r="D47" s="12" t="e">
        <f>(B47/B4)*100</f>
        <v>#DIV/0!</v>
      </c>
      <c r="E47" s="4">
        <f>COUNTIF('Form Responses 1'!X2:'Form Responses 1'!X900, "Bottleless water cooler")</f>
        <v>0</v>
      </c>
      <c r="F47" s="4">
        <f>COUNTIF('Form Responses 1'!E2:'Form Responses 1'!E900, "Bottleless water cooler")</f>
        <v>0</v>
      </c>
    </row>
    <row r="48" spans="1:6" ht="28" x14ac:dyDescent="0.15">
      <c r="A48" s="35" t="s">
        <v>18</v>
      </c>
      <c r="B48" s="12">
        <f t="shared" si="0"/>
        <v>0</v>
      </c>
      <c r="C48" s="12" t="s">
        <v>124</v>
      </c>
      <c r="D48" s="12" t="e">
        <f>(B48/B4)*100</f>
        <v>#DIV/0!</v>
      </c>
      <c r="E48" s="4">
        <f>COUNTIF('Form Responses 1'!X2:'Form Responses 1'!X900, "Bottled water cooler")</f>
        <v>0</v>
      </c>
      <c r="F48" s="4">
        <f>COUNTIF('Form Responses 1'!E2:'Form Responses 1'!E900, "Bottled water cooler")</f>
        <v>0</v>
      </c>
    </row>
    <row r="49" spans="1:8" ht="28" x14ac:dyDescent="0.15">
      <c r="A49" s="51" t="s">
        <v>118</v>
      </c>
      <c r="B49" s="52"/>
      <c r="C49" s="53" t="s">
        <v>119</v>
      </c>
      <c r="D49" s="12" t="e">
        <f>(B49/B4)*100</f>
        <v>#DIV/0!</v>
      </c>
    </row>
    <row r="50" spans="1:8" x14ac:dyDescent="0.15">
      <c r="A50" s="7"/>
      <c r="B50" s="8"/>
      <c r="C50" s="8"/>
      <c r="D50" s="8"/>
    </row>
    <row r="51" spans="1:8" ht="42" x14ac:dyDescent="0.15">
      <c r="A51" s="9" t="s">
        <v>94</v>
      </c>
      <c r="B51" s="10">
        <f>E51+F51+G51+H51</f>
        <v>0</v>
      </c>
      <c r="C51" s="33" t="s">
        <v>93</v>
      </c>
      <c r="D51" s="10" t="e">
        <f>(B51/B4)*100</f>
        <v>#DIV/0!</v>
      </c>
      <c r="E51" s="4">
        <f>COUNTIF('Form Responses 1'!Y2:'Form Responses 1'!Y900, "Mildly-moderately worn")</f>
        <v>0</v>
      </c>
      <c r="F51">
        <f>COUNTIF('Form Responses 1'!Y2:'Form Responses 1'!Y900, "Significantly worn")</f>
        <v>0</v>
      </c>
      <c r="G51">
        <f>COUNTIF('Form Responses 1'!F2:'Form Responses 1'!F900, "Mildly-moderately worn")</f>
        <v>0</v>
      </c>
      <c r="H51">
        <f>COUNTIF('Form Responses 1'!F2:'Form Responses 1'!F900, "Significantly worn")</f>
        <v>0</v>
      </c>
    </row>
    <row r="52" spans="1:8" ht="28" x14ac:dyDescent="0.15">
      <c r="A52" s="9" t="s">
        <v>95</v>
      </c>
      <c r="B52" s="10">
        <f>E52+F52</f>
        <v>0</v>
      </c>
      <c r="C52" s="33" t="s">
        <v>20</v>
      </c>
      <c r="D52" s="10" t="e">
        <f>(B52/B4)*100</f>
        <v>#DIV/0!</v>
      </c>
      <c r="E52" s="4">
        <f>COUNTIF('Form Responses 1'!Y2:'Form Responses 1'!Y900, "Not at all worn")</f>
        <v>0</v>
      </c>
      <c r="F52">
        <f>COUNTIF('Form Responses 1'!F2:'Form Responses 1'!F900, "Not at all worn")</f>
        <v>0</v>
      </c>
    </row>
    <row r="53" spans="1:8" x14ac:dyDescent="0.15">
      <c r="A53" s="7"/>
      <c r="B53" s="8"/>
      <c r="C53" s="8"/>
      <c r="D53" s="8"/>
    </row>
    <row r="54" spans="1:8" ht="28" x14ac:dyDescent="0.15">
      <c r="A54" s="34" t="s">
        <v>97</v>
      </c>
      <c r="B54" s="14">
        <f>B4-B55</f>
        <v>0</v>
      </c>
      <c r="C54" s="14" t="s">
        <v>28</v>
      </c>
      <c r="D54" s="14" t="e">
        <f>(B54/B4)*100</f>
        <v>#DIV/0!</v>
      </c>
    </row>
    <row r="55" spans="1:8" ht="42" x14ac:dyDescent="0.15">
      <c r="A55" s="34" t="s">
        <v>96</v>
      </c>
      <c r="B55" s="14">
        <f t="shared" ref="B55:B65" si="1">E55+F55</f>
        <v>0</v>
      </c>
      <c r="C55" s="14" t="s">
        <v>29</v>
      </c>
      <c r="D55" s="14" t="e">
        <f>(B55/B4)*100</f>
        <v>#DIV/0!</v>
      </c>
      <c r="E55" s="4">
        <f>COUNTIF('Form Responses 1'!Z2:'Form Responses 1'!Z900, "None")</f>
        <v>0</v>
      </c>
      <c r="F55">
        <f>COUNTIF('Form Responses 1'!G2:'Form Responses 1'!G900, "None, this spout is clean.")</f>
        <v>0</v>
      </c>
    </row>
    <row r="56" spans="1:8" ht="28" x14ac:dyDescent="0.15">
      <c r="A56" s="34" t="s">
        <v>30</v>
      </c>
      <c r="B56" s="14">
        <f t="shared" si="1"/>
        <v>0</v>
      </c>
      <c r="C56" s="14" t="s">
        <v>31</v>
      </c>
      <c r="D56" s="14" t="e">
        <f>(B56/B4)*100</f>
        <v>#DIV/0!</v>
      </c>
      <c r="E56" s="4">
        <f>SUMPRODUCT((LEN('Form Responses 1'!Z2:'Form Responses 1'!Z900)-LEN(SUBSTITUTE('Form Responses 1'!Z2:'Form Responses 1'!Z900,G56,"")))/LEN(G56))</f>
        <v>0</v>
      </c>
      <c r="F56">
        <f>SUMPRODUCT((LEN('Form Responses 1'!G2:'Form Responses 1'!G900)-LEN(SUBSTITUTE('Form Responses 1'!G2:'Form Responses 1'!G900,G56,"")))/LEN(G56))</f>
        <v>0</v>
      </c>
      <c r="G56" s="21" t="s">
        <v>99</v>
      </c>
    </row>
    <row r="57" spans="1:8" ht="21" customHeight="1" x14ac:dyDescent="0.15">
      <c r="A57" s="34" t="s">
        <v>32</v>
      </c>
      <c r="B57" s="14">
        <f t="shared" si="1"/>
        <v>0</v>
      </c>
      <c r="C57" s="14" t="s">
        <v>33</v>
      </c>
      <c r="D57" s="14" t="e">
        <f>(B57/B4)*100</f>
        <v>#DIV/0!</v>
      </c>
      <c r="E57" s="4">
        <f>SUMPRODUCT((LEN('Form Responses 1'!Z2:'Form Responses 1'!Z900)-LEN(SUBSTITUTE('Form Responses 1'!Z2:'Form Responses 1'!Z900,G57,"")))/LEN(G57))</f>
        <v>0</v>
      </c>
      <c r="F57">
        <f>SUMPRODUCT((LEN('Form Responses 1'!G2:'Form Responses 1'!G900)-LEN(SUBSTITUTE('Form Responses 1'!G2:'Form Responses 1'!G900,G57,"")))/LEN(G57))</f>
        <v>0</v>
      </c>
      <c r="G57" s="21" t="s">
        <v>98</v>
      </c>
    </row>
    <row r="58" spans="1:8" ht="22" customHeight="1" x14ac:dyDescent="0.15">
      <c r="A58" s="34" t="s">
        <v>34</v>
      </c>
      <c r="B58" s="14">
        <f t="shared" si="1"/>
        <v>0</v>
      </c>
      <c r="C58" s="14" t="s">
        <v>35</v>
      </c>
      <c r="D58" s="14" t="e">
        <f>(B58/B4)*100</f>
        <v>#DIV/0!</v>
      </c>
      <c r="E58" s="4">
        <f>SUMPRODUCT((LEN('Form Responses 1'!Z2:'Form Responses 1'!Z900)-LEN(SUBSTITUTE('Form Responses 1'!Z2:'Form Responses 1'!Z900,G58,"")))/LEN(G58))</f>
        <v>0</v>
      </c>
      <c r="F58">
        <f>SUMPRODUCT((LEN('Form Responses 1'!G2:'Form Responses 1'!G900)-LEN(SUBSTITUTE('Form Responses 1'!G2:'Form Responses 1'!G900,G58,"")))/LEN(G58))</f>
        <v>0</v>
      </c>
      <c r="G58" s="21" t="s">
        <v>100</v>
      </c>
    </row>
    <row r="59" spans="1:8" ht="28" x14ac:dyDescent="0.15">
      <c r="A59" s="34" t="s">
        <v>106</v>
      </c>
      <c r="B59" s="14">
        <f t="shared" si="1"/>
        <v>0</v>
      </c>
      <c r="C59" s="14" t="s">
        <v>36</v>
      </c>
      <c r="D59" s="14" t="e">
        <f>(B59/B4)*100</f>
        <v>#DIV/0!</v>
      </c>
      <c r="E59" s="4">
        <f>SUMPRODUCT((LEN('Form Responses 1'!Z2:'Form Responses 1'!Z900)-LEN(SUBSTITUTE('Form Responses 1'!Z2:'Form Responses 1'!Z900,G59,"")))/LEN(G59))</f>
        <v>0</v>
      </c>
      <c r="F59">
        <f>SUMPRODUCT((LEN('Form Responses 1'!G2:'Form Responses 1'!G900)-LEN(SUBSTITUTE('Form Responses 1'!G2:'Form Responses 1'!G900,G59,"")))/LEN(G59))</f>
        <v>0</v>
      </c>
      <c r="G59" s="21" t="s">
        <v>5</v>
      </c>
    </row>
    <row r="60" spans="1:8" ht="28" x14ac:dyDescent="0.15">
      <c r="A60" s="34" t="s">
        <v>37</v>
      </c>
      <c r="B60" s="14">
        <f t="shared" si="1"/>
        <v>0</v>
      </c>
      <c r="C60" s="14" t="s">
        <v>38</v>
      </c>
      <c r="D60" s="14" t="e">
        <f>(B60/B4)*100</f>
        <v>#DIV/0!</v>
      </c>
      <c r="E60" s="4">
        <f>SUMPRODUCT((LEN('Form Responses 1'!Z2:'Form Responses 1'!Z900)-LEN(SUBSTITUTE('Form Responses 1'!Z2:'Form Responses 1'!Z900,G60,"")))/LEN(G60))</f>
        <v>0</v>
      </c>
      <c r="F60">
        <f>SUMPRODUCT((LEN('Form Responses 1'!G2:'Form Responses 1'!G900)-LEN(SUBSTITUTE('Form Responses 1'!G2:'Form Responses 1'!G900,G60,"")))/LEN(G60))</f>
        <v>0</v>
      </c>
      <c r="G60" s="21" t="s">
        <v>2</v>
      </c>
    </row>
    <row r="61" spans="1:8" ht="20" customHeight="1" x14ac:dyDescent="0.15">
      <c r="A61" s="34" t="s">
        <v>39</v>
      </c>
      <c r="B61" s="14">
        <f t="shared" si="1"/>
        <v>0</v>
      </c>
      <c r="C61" s="14" t="s">
        <v>40</v>
      </c>
      <c r="D61" s="14" t="e">
        <f>(B61/B4)*100</f>
        <v>#DIV/0!</v>
      </c>
      <c r="E61" s="4">
        <f>SUMPRODUCT((LEN('Form Responses 1'!Z2:'Form Responses 1'!Z900)-LEN(SUBSTITUTE('Form Responses 1'!Z2:'Form Responses 1'!Z900,G61,"")))/LEN(G61))</f>
        <v>0</v>
      </c>
      <c r="F61">
        <f>SUMPRODUCT((LEN('Form Responses 1'!G2:'Form Responses 1'!G900)-LEN(SUBSTITUTE('Form Responses 1'!G2:'Form Responses 1'!G900,G61,"")))/LEN(G61))</f>
        <v>0</v>
      </c>
      <c r="G61" s="21" t="s">
        <v>101</v>
      </c>
    </row>
    <row r="62" spans="1:8" ht="28" x14ac:dyDescent="0.15">
      <c r="A62" s="34" t="s">
        <v>41</v>
      </c>
      <c r="B62" s="14">
        <f t="shared" si="1"/>
        <v>0</v>
      </c>
      <c r="C62" s="14" t="s">
        <v>42</v>
      </c>
      <c r="D62" s="14" t="e">
        <f>(B62/B4)*100</f>
        <v>#DIV/0!</v>
      </c>
      <c r="E62" s="4">
        <f>SUMPRODUCT((LEN('Form Responses 1'!Z2:'Form Responses 1'!Z900)-LEN(SUBSTITUTE('Form Responses 1'!Z2:'Form Responses 1'!Z900,G62,"")))/LEN(G62))</f>
        <v>0</v>
      </c>
      <c r="F62">
        <f>SUMPRODUCT((LEN('Form Responses 1'!G2:'Form Responses 1'!G900)-LEN(SUBSTITUTE('Form Responses 1'!G2:'Form Responses 1'!G900,G62,"")))/LEN(G62))</f>
        <v>0</v>
      </c>
      <c r="G62" s="21" t="s">
        <v>102</v>
      </c>
    </row>
    <row r="63" spans="1:8" ht="28" x14ac:dyDescent="0.15">
      <c r="A63" s="34" t="s">
        <v>43</v>
      </c>
      <c r="B63" s="14">
        <f t="shared" si="1"/>
        <v>0</v>
      </c>
      <c r="C63" s="14" t="s">
        <v>44</v>
      </c>
      <c r="D63" s="14" t="e">
        <f>(B63/B4)*100</f>
        <v>#DIV/0!</v>
      </c>
      <c r="E63" s="4">
        <f>SUMPRODUCT((LEN('Form Responses 1'!Z2:'Form Responses 1'!Z900)-LEN(SUBSTITUTE('Form Responses 1'!Z2:'Form Responses 1'!Z900,G63,"")))/LEN(G63))</f>
        <v>0</v>
      </c>
      <c r="F63">
        <f>SUMPRODUCT((LEN('Form Responses 1'!G2:'Form Responses 1'!G900)-LEN(SUBSTITUTE('Form Responses 1'!G2:'Form Responses 1'!G900,G63,"")))/LEN(G63))</f>
        <v>0</v>
      </c>
      <c r="G63" s="21" t="s">
        <v>103</v>
      </c>
    </row>
    <row r="64" spans="1:8" ht="28" x14ac:dyDescent="0.15">
      <c r="A64" s="34" t="s">
        <v>45</v>
      </c>
      <c r="B64" s="14">
        <f t="shared" si="1"/>
        <v>0</v>
      </c>
      <c r="C64" s="14" t="s">
        <v>46</v>
      </c>
      <c r="D64" s="14" t="e">
        <f>(B64/B4)*100</f>
        <v>#DIV/0!</v>
      </c>
      <c r="E64" s="4">
        <f>SUMPRODUCT((LEN('Form Responses 1'!Z2:'Form Responses 1'!Z900)-LEN(SUBSTITUTE('Form Responses 1'!Z2:'Form Responses 1'!Z900,G64,"")))/LEN(G64))</f>
        <v>0</v>
      </c>
      <c r="F64">
        <f>SUMPRODUCT((LEN('Form Responses 1'!G2:'Form Responses 1'!G900)-LEN(SUBSTITUTE('Form Responses 1'!G2:'Form Responses 1'!G900,G64,"")))/LEN(G64))</f>
        <v>0</v>
      </c>
      <c r="G64" s="21" t="s">
        <v>104</v>
      </c>
    </row>
    <row r="65" spans="1:7" ht="28" x14ac:dyDescent="0.15">
      <c r="A65" s="34" t="s">
        <v>47</v>
      </c>
      <c r="B65" s="14">
        <f t="shared" si="1"/>
        <v>0</v>
      </c>
      <c r="C65" s="14" t="s">
        <v>129</v>
      </c>
      <c r="D65" s="14" t="e">
        <f>(B65/B4)*100</f>
        <v>#DIV/0!</v>
      </c>
      <c r="E65" s="4">
        <f>SUMPRODUCT((LEN('Form Responses 1'!Z2:'Form Responses 1'!Z900)-LEN(SUBSTITUTE('Form Responses 1'!Z2:'Form Responses 1'!Z900,G65,"")))/LEN(G65))</f>
        <v>0</v>
      </c>
      <c r="F65">
        <f>SUMPRODUCT((LEN('Form Responses 1'!G2:'Form Responses 1'!G900)-LEN(SUBSTITUTE('Form Responses 1'!G2:'Form Responses 1'!G900,G65,"")))/LEN(G65))</f>
        <v>0</v>
      </c>
      <c r="G65" s="21" t="s">
        <v>105</v>
      </c>
    </row>
    <row r="66" spans="1:7" ht="28" x14ac:dyDescent="0.15">
      <c r="A66" s="34" t="s">
        <v>116</v>
      </c>
      <c r="B66" s="25"/>
      <c r="C66" s="14" t="s">
        <v>117</v>
      </c>
      <c r="D66" s="14" t="e">
        <f>(B66/B4)*100</f>
        <v>#DIV/0!</v>
      </c>
      <c r="G66" s="21"/>
    </row>
    <row r="67" spans="1:7" x14ac:dyDescent="0.15">
      <c r="A67" s="7"/>
      <c r="B67" s="8"/>
      <c r="C67" s="8"/>
      <c r="D67" s="8"/>
    </row>
    <row r="68" spans="1:7" ht="28" x14ac:dyDescent="0.15">
      <c r="A68" s="19" t="s">
        <v>48</v>
      </c>
      <c r="B68" s="11">
        <f>E68+F68</f>
        <v>0</v>
      </c>
      <c r="C68" s="11" t="s">
        <v>49</v>
      </c>
      <c r="D68" s="11" t="e">
        <f>(B68/B4)*100</f>
        <v>#DIV/0!</v>
      </c>
      <c r="E68" s="4">
        <f>SUMPRODUCT((LEN('Form Responses 1'!AA2:'Form Responses 1'!AA900)-LEN(SUBSTITUTE('Form Responses 1'!AA2:'Form Responses 1'!AA900,G68,"")))/LEN(G68))</f>
        <v>0</v>
      </c>
      <c r="F68">
        <f>SUMPRODUCT((LEN('Form Responses 1'!H2:'Form Responses 1'!H900)-LEN(SUBSTITUTE('Form Responses 1'!H2:'Form Responses 1'!H900,G68,"")))/LEN(G68))</f>
        <v>0</v>
      </c>
      <c r="G68" s="21" t="s">
        <v>107</v>
      </c>
    </row>
    <row r="69" spans="1:7" ht="28" x14ac:dyDescent="0.15">
      <c r="A69" s="19" t="s">
        <v>50</v>
      </c>
      <c r="B69" s="11">
        <f>E69+F69</f>
        <v>0</v>
      </c>
      <c r="C69" s="11" t="s">
        <v>51</v>
      </c>
      <c r="D69" s="11" t="e">
        <f>(B69/B4)*100</f>
        <v>#DIV/0!</v>
      </c>
      <c r="E69" s="39">
        <f>SUMPRODUCT((LEN('Form Responses 1'!AA2:'Form Responses 1'!AA900)-LEN(SUBSTITUTE('Form Responses 1'!AA2:'Form Responses 1'!AA900,G69,"")))/LEN(G69))</f>
        <v>0</v>
      </c>
      <c r="F69" s="22">
        <f>SUMPRODUCT((LEN('Form Responses 1'!H2:'Form Responses 1'!H900)-LEN(SUBSTITUTE('Form Responses 1'!H2:'Form Responses 1'!H900,G69,"")))/LEN(G69))</f>
        <v>0</v>
      </c>
      <c r="G69" s="21" t="s">
        <v>1</v>
      </c>
    </row>
    <row r="70" spans="1:7" ht="28" x14ac:dyDescent="0.15">
      <c r="A70" s="19" t="s">
        <v>52</v>
      </c>
      <c r="B70" s="11">
        <f>E70+F70</f>
        <v>0</v>
      </c>
      <c r="C70" s="11" t="s">
        <v>53</v>
      </c>
      <c r="D70" s="11" t="e">
        <f>(B70/B4)*100</f>
        <v>#DIV/0!</v>
      </c>
      <c r="E70" s="39">
        <f>SUMPRODUCT((LEN('Form Responses 1'!AA2:'Form Responses 1'!AA900)-LEN(SUBSTITUTE('Form Responses 1'!AA2:'Form Responses 1'!AA900,G70,"")))/LEN(G70))</f>
        <v>0</v>
      </c>
      <c r="F70" s="22">
        <f>SUMPRODUCT((LEN('Form Responses 1'!H2:'Form Responses 1'!H900)-LEN(SUBSTITUTE('Form Responses 1'!H2:'Form Responses 1'!H900,G70,"")))/LEN(G70))</f>
        <v>0</v>
      </c>
      <c r="G70" s="21" t="s">
        <v>108</v>
      </c>
    </row>
    <row r="71" spans="1:7" ht="28" x14ac:dyDescent="0.15">
      <c r="A71" s="19" t="s">
        <v>54</v>
      </c>
      <c r="B71" s="11">
        <f>E71+F71</f>
        <v>0</v>
      </c>
      <c r="C71" s="11" t="s">
        <v>55</v>
      </c>
      <c r="D71" s="11" t="e">
        <f>(B71/B4)*100</f>
        <v>#DIV/0!</v>
      </c>
      <c r="E71" s="39">
        <f>SUMPRODUCT((LEN('Form Responses 1'!AA2:'Form Responses 1'!AA900)-LEN(SUBSTITUTE('Form Responses 1'!AA2:'Form Responses 1'!AA900,G71,"")))/LEN(G71))</f>
        <v>0</v>
      </c>
      <c r="F71" s="22">
        <f>SUMPRODUCT((LEN('Form Responses 1'!H2:'Form Responses 1'!H900)-LEN(SUBSTITUTE('Form Responses 1'!H2:'Form Responses 1'!H900,G71,"")))/LEN(G71))</f>
        <v>0</v>
      </c>
      <c r="G71" s="21" t="s">
        <v>109</v>
      </c>
    </row>
    <row r="72" spans="1:7" ht="28" x14ac:dyDescent="0.15">
      <c r="A72" s="19" t="s">
        <v>114</v>
      </c>
      <c r="B72" s="11">
        <f>E72+F72+E73+F73</f>
        <v>0</v>
      </c>
      <c r="C72" s="11" t="s">
        <v>56</v>
      </c>
      <c r="D72" s="11" t="e">
        <f>(B72/B4)*100</f>
        <v>#DIV/0!</v>
      </c>
      <c r="E72" s="39">
        <f>SUMPRODUCT((LEN('Form Responses 1'!AA2:'Form Responses 1'!AA900)-LEN(SUBSTITUTE('Form Responses 1'!AA2:'Form Responses 1'!AA900,G72,"")))/LEN(G72))</f>
        <v>0</v>
      </c>
      <c r="F72" s="22">
        <f>SUMPRODUCT((LEN('Form Responses 1'!H2:'Form Responses 1'!H900)-LEN(SUBSTITUTE('Form Responses 1'!H2:'Form Responses 1'!H900,G72,"")))/LEN(G72))</f>
        <v>0</v>
      </c>
      <c r="G72" s="21" t="s">
        <v>110</v>
      </c>
    </row>
    <row r="73" spans="1:7" ht="56" x14ac:dyDescent="0.15">
      <c r="A73" s="19" t="s">
        <v>115</v>
      </c>
      <c r="B73" s="37">
        <f>E74+F74+E75+F75</f>
        <v>0</v>
      </c>
      <c r="C73" s="38" t="s">
        <v>113</v>
      </c>
      <c r="D73" s="11" t="e">
        <f>(B73/B4)*100</f>
        <v>#DIV/0!</v>
      </c>
      <c r="E73" s="22">
        <f>SUMPRODUCT((LEN('Form Responses 1'!AA2:'Form Responses 1'!AA900)-LEN(SUBSTITUTE('Form Responses 1'!AA2:'Form Responses 1'!AA900,G73,"")))/LEN(G73))</f>
        <v>0</v>
      </c>
      <c r="F73" s="22">
        <f>SUMPRODUCT((LEN('Form Responses 1'!H2:'Form Responses 1'!H900)-LEN(SUBSTITUTE('Form Responses 1'!H2:'Form Responses 1'!H900,G73,"")))/LEN(G73))</f>
        <v>0</v>
      </c>
      <c r="G73" s="21" t="s">
        <v>6</v>
      </c>
    </row>
    <row r="74" spans="1:7" ht="26" customHeight="1" x14ac:dyDescent="0.15">
      <c r="E74" s="4">
        <f>SUMPRODUCT((LEN('Form Responses 1'!AA2:'Form Responses 1'!AA900)-LEN(SUBSTITUTE('Form Responses 1'!AA2:'Form Responses 1'!AA900,G74,"")))/LEN(G74))</f>
        <v>0</v>
      </c>
      <c r="F74">
        <f>SUMPRODUCT((LEN('Form Responses 1'!H2:'Form Responses 1'!H900)-LEN(SUBSTITUTE('Form Responses 1'!H2:'Form Responses 1'!H900,G74,"")))/LEN(G74))</f>
        <v>0</v>
      </c>
      <c r="G74" s="21" t="s">
        <v>111</v>
      </c>
    </row>
    <row r="75" spans="1:7" ht="26" customHeight="1" x14ac:dyDescent="0.15">
      <c r="E75" s="4">
        <f>SUMPRODUCT((LEN('Form Responses 1'!AA2:'Form Responses 1'!AA900)-LEN(SUBSTITUTE('Form Responses 1'!AA2:'Form Responses 1'!AA900,G75,"")))/LEN(G75))</f>
        <v>0</v>
      </c>
      <c r="F75">
        <f>SUMPRODUCT((LEN('Form Responses 1'!H2:'Form Responses 1'!H900)-LEN(SUBSTITUTE('Form Responses 1'!H2:'Form Responses 1'!H900,G75,"")))/LEN(G75))</f>
        <v>0</v>
      </c>
      <c r="G75" s="2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7"/>
  <sheetViews>
    <sheetView tabSelected="1" workbookViewId="0">
      <selection activeCell="I26" sqref="I26"/>
    </sheetView>
  </sheetViews>
  <sheetFormatPr baseColWidth="10" defaultColWidth="14.5" defaultRowHeight="15.75" customHeight="1" x14ac:dyDescent="0.15"/>
  <cols>
    <col min="1" max="1" width="13.5" style="21" bestFit="1" customWidth="1"/>
    <col min="2" max="2" width="12.83203125" style="21" bestFit="1" customWidth="1"/>
    <col min="3" max="3" width="14.5" style="21"/>
    <col min="4" max="4" width="14.33203125" style="21" customWidth="1"/>
    <col min="5" max="5" width="24.83203125" style="21" bestFit="1" customWidth="1"/>
    <col min="6" max="6" width="13.1640625" style="21" bestFit="1" customWidth="1"/>
    <col min="7" max="7" width="15.83203125" style="21" bestFit="1" customWidth="1"/>
    <col min="8" max="8" width="21.1640625" style="21" bestFit="1" customWidth="1"/>
    <col min="9" max="9" width="52.5" style="21" bestFit="1" customWidth="1"/>
    <col min="10" max="16384" width="14.5" style="21"/>
  </cols>
  <sheetData>
    <row r="1" spans="1:9" ht="13" x14ac:dyDescent="0.15">
      <c r="A1" s="40" t="s">
        <v>7</v>
      </c>
      <c r="B1" s="40" t="s">
        <v>8</v>
      </c>
      <c r="C1" s="40"/>
      <c r="D1" s="40" t="s">
        <v>148</v>
      </c>
      <c r="E1" s="40" t="s">
        <v>149</v>
      </c>
      <c r="F1" s="40" t="s">
        <v>9</v>
      </c>
      <c r="G1" s="40" t="s">
        <v>150</v>
      </c>
      <c r="H1" s="40" t="s">
        <v>10</v>
      </c>
      <c r="I1" s="21" t="s">
        <v>60</v>
      </c>
    </row>
    <row r="2" spans="1:9" ht="13" x14ac:dyDescent="0.15">
      <c r="A2" s="40"/>
      <c r="B2" s="40"/>
      <c r="C2" s="40"/>
      <c r="D2" s="40">
        <f>B2/2</f>
        <v>0</v>
      </c>
      <c r="E2" s="40">
        <f>D2*D2</f>
        <v>0</v>
      </c>
      <c r="F2" s="40">
        <v>3.1415926999999999</v>
      </c>
      <c r="G2" s="40">
        <f>A2</f>
        <v>0</v>
      </c>
      <c r="H2" s="40">
        <f>E2*F2*G2</f>
        <v>0</v>
      </c>
      <c r="I2" s="40"/>
    </row>
    <row r="3" spans="1:9" ht="13" x14ac:dyDescent="0.15">
      <c r="A3" s="40"/>
      <c r="B3" s="40"/>
      <c r="C3" s="40"/>
      <c r="D3" s="40">
        <f t="shared" ref="D3:D16" si="0">B3/2</f>
        <v>0</v>
      </c>
      <c r="E3" s="40">
        <f t="shared" ref="E3:E16" si="1">D3*D3</f>
        <v>0</v>
      </c>
      <c r="F3" s="40">
        <v>3.1415926999999999</v>
      </c>
      <c r="G3" s="40">
        <f>A3</f>
        <v>0</v>
      </c>
      <c r="H3" s="40">
        <f t="shared" ref="H3:H16" si="2">E3*F3*G3</f>
        <v>0</v>
      </c>
    </row>
    <row r="4" spans="1:9" ht="13" x14ac:dyDescent="0.15">
      <c r="A4" s="40"/>
      <c r="B4" s="40"/>
      <c r="C4" s="40"/>
      <c r="D4" s="40">
        <f t="shared" si="0"/>
        <v>0</v>
      </c>
      <c r="E4" s="40">
        <f t="shared" si="1"/>
        <v>0</v>
      </c>
      <c r="F4" s="40">
        <v>3.1415926999999999</v>
      </c>
      <c r="G4" s="40">
        <f t="shared" ref="G4:G16" si="3">A4</f>
        <v>0</v>
      </c>
      <c r="H4" s="40">
        <f t="shared" si="2"/>
        <v>0</v>
      </c>
    </row>
    <row r="5" spans="1:9" ht="13" x14ac:dyDescent="0.15">
      <c r="A5" s="40"/>
      <c r="B5" s="40"/>
      <c r="C5" s="40"/>
      <c r="D5" s="40">
        <f t="shared" si="0"/>
        <v>0</v>
      </c>
      <c r="E5" s="40">
        <f t="shared" si="1"/>
        <v>0</v>
      </c>
      <c r="F5" s="40">
        <v>3.1415926999999999</v>
      </c>
      <c r="G5" s="40">
        <f t="shared" si="3"/>
        <v>0</v>
      </c>
      <c r="H5" s="40">
        <f t="shared" si="2"/>
        <v>0</v>
      </c>
    </row>
    <row r="6" spans="1:9" ht="13" x14ac:dyDescent="0.15">
      <c r="A6" s="40"/>
      <c r="B6" s="40"/>
      <c r="C6" s="40"/>
      <c r="D6" s="40">
        <f t="shared" si="0"/>
        <v>0</v>
      </c>
      <c r="E6" s="40">
        <f t="shared" si="1"/>
        <v>0</v>
      </c>
      <c r="F6" s="40">
        <v>3.1415926999999999</v>
      </c>
      <c r="G6" s="40">
        <f t="shared" si="3"/>
        <v>0</v>
      </c>
      <c r="H6" s="40">
        <f t="shared" si="2"/>
        <v>0</v>
      </c>
    </row>
    <row r="7" spans="1:9" ht="13" x14ac:dyDescent="0.15">
      <c r="A7" s="40"/>
      <c r="B7" s="40"/>
      <c r="C7" s="40"/>
      <c r="D7" s="40">
        <f t="shared" si="0"/>
        <v>0</v>
      </c>
      <c r="E7" s="40">
        <f t="shared" si="1"/>
        <v>0</v>
      </c>
      <c r="F7" s="40">
        <v>3.1415926999999999</v>
      </c>
      <c r="G7" s="40">
        <f t="shared" si="3"/>
        <v>0</v>
      </c>
      <c r="H7" s="40">
        <f t="shared" si="2"/>
        <v>0</v>
      </c>
    </row>
    <row r="8" spans="1:9" ht="13" x14ac:dyDescent="0.15">
      <c r="A8" s="40"/>
      <c r="B8" s="40"/>
      <c r="C8" s="40"/>
      <c r="D8" s="40">
        <f t="shared" si="0"/>
        <v>0</v>
      </c>
      <c r="E8" s="40">
        <f t="shared" si="1"/>
        <v>0</v>
      </c>
      <c r="F8" s="40">
        <v>3.1415926999999999</v>
      </c>
      <c r="G8" s="40">
        <f t="shared" si="3"/>
        <v>0</v>
      </c>
      <c r="H8" s="40">
        <f t="shared" si="2"/>
        <v>0</v>
      </c>
    </row>
    <row r="9" spans="1:9" ht="13" x14ac:dyDescent="0.15">
      <c r="A9" s="40"/>
      <c r="B9" s="40"/>
      <c r="C9" s="40"/>
      <c r="D9" s="40">
        <f t="shared" si="0"/>
        <v>0</v>
      </c>
      <c r="E9" s="40">
        <f t="shared" si="1"/>
        <v>0</v>
      </c>
      <c r="F9" s="40">
        <v>3.1415926999999999</v>
      </c>
      <c r="G9" s="40">
        <f t="shared" si="3"/>
        <v>0</v>
      </c>
      <c r="H9" s="40">
        <f t="shared" si="2"/>
        <v>0</v>
      </c>
    </row>
    <row r="10" spans="1:9" ht="13" x14ac:dyDescent="0.15">
      <c r="A10" s="40"/>
      <c r="B10" s="40"/>
      <c r="C10" s="40"/>
      <c r="D10" s="40">
        <f t="shared" si="0"/>
        <v>0</v>
      </c>
      <c r="E10" s="40">
        <f t="shared" si="1"/>
        <v>0</v>
      </c>
      <c r="F10" s="40">
        <v>3.1415926999999999</v>
      </c>
      <c r="G10" s="40">
        <f t="shared" si="3"/>
        <v>0</v>
      </c>
      <c r="H10" s="40">
        <f t="shared" si="2"/>
        <v>0</v>
      </c>
    </row>
    <row r="11" spans="1:9" ht="13" x14ac:dyDescent="0.15">
      <c r="A11" s="40"/>
      <c r="B11" s="40"/>
      <c r="C11" s="40"/>
      <c r="D11" s="40">
        <f t="shared" si="0"/>
        <v>0</v>
      </c>
      <c r="E11" s="40">
        <f t="shared" si="1"/>
        <v>0</v>
      </c>
      <c r="F11" s="40">
        <v>3.1415926999999999</v>
      </c>
      <c r="G11" s="40">
        <f t="shared" si="3"/>
        <v>0</v>
      </c>
      <c r="H11" s="40">
        <f t="shared" si="2"/>
        <v>0</v>
      </c>
    </row>
    <row r="12" spans="1:9" ht="13" x14ac:dyDescent="0.15">
      <c r="A12" s="40"/>
      <c r="B12" s="40"/>
      <c r="C12" s="40"/>
      <c r="D12" s="40">
        <f t="shared" si="0"/>
        <v>0</v>
      </c>
      <c r="E12" s="40">
        <f t="shared" si="1"/>
        <v>0</v>
      </c>
      <c r="F12" s="40">
        <v>3.1415926999999999</v>
      </c>
      <c r="G12" s="40">
        <f t="shared" si="3"/>
        <v>0</v>
      </c>
      <c r="H12" s="40">
        <f t="shared" si="2"/>
        <v>0</v>
      </c>
    </row>
    <row r="13" spans="1:9" ht="13" x14ac:dyDescent="0.15">
      <c r="A13" s="40"/>
      <c r="B13" s="40"/>
      <c r="C13" s="40"/>
      <c r="D13" s="40">
        <f t="shared" si="0"/>
        <v>0</v>
      </c>
      <c r="E13" s="40">
        <f t="shared" si="1"/>
        <v>0</v>
      </c>
      <c r="F13" s="40">
        <v>3.1415926999999999</v>
      </c>
      <c r="G13" s="40">
        <f t="shared" si="3"/>
        <v>0</v>
      </c>
      <c r="H13" s="40">
        <f t="shared" si="2"/>
        <v>0</v>
      </c>
    </row>
    <row r="14" spans="1:9" ht="13" x14ac:dyDescent="0.15">
      <c r="A14" s="40"/>
      <c r="B14" s="40"/>
      <c r="C14" s="40"/>
      <c r="D14" s="40">
        <f t="shared" si="0"/>
        <v>0</v>
      </c>
      <c r="E14" s="40">
        <f t="shared" si="1"/>
        <v>0</v>
      </c>
      <c r="F14" s="40">
        <v>3.1415926999999999</v>
      </c>
      <c r="G14" s="40">
        <f t="shared" si="3"/>
        <v>0</v>
      </c>
      <c r="H14" s="40">
        <f t="shared" si="2"/>
        <v>0</v>
      </c>
    </row>
    <row r="15" spans="1:9" ht="13" x14ac:dyDescent="0.15">
      <c r="A15" s="40"/>
      <c r="B15" s="40"/>
      <c r="C15" s="40"/>
      <c r="D15" s="40">
        <f t="shared" si="0"/>
        <v>0</v>
      </c>
      <c r="E15" s="40">
        <f t="shared" si="1"/>
        <v>0</v>
      </c>
      <c r="F15" s="40">
        <v>3.1415926999999999</v>
      </c>
      <c r="G15" s="40">
        <f t="shared" si="3"/>
        <v>0</v>
      </c>
      <c r="H15" s="40">
        <f t="shared" si="2"/>
        <v>0</v>
      </c>
    </row>
    <row r="16" spans="1:9" ht="13" x14ac:dyDescent="0.15">
      <c r="A16" s="40"/>
      <c r="B16" s="40"/>
      <c r="C16" s="40"/>
      <c r="D16" s="40">
        <f t="shared" si="0"/>
        <v>0</v>
      </c>
      <c r="E16" s="40">
        <f t="shared" si="1"/>
        <v>0</v>
      </c>
      <c r="F16" s="40">
        <v>3.1415926999999999</v>
      </c>
      <c r="G16" s="40">
        <f t="shared" si="3"/>
        <v>0</v>
      </c>
      <c r="H16" s="40">
        <f t="shared" si="2"/>
        <v>0</v>
      </c>
    </row>
    <row r="17" spans="1:8" ht="15.75" customHeight="1" x14ac:dyDescent="0.15">
      <c r="A17" s="40"/>
      <c r="B17" s="40"/>
      <c r="C17" s="40"/>
      <c r="D17" s="40"/>
      <c r="E17" s="40"/>
      <c r="F17" s="40"/>
      <c r="G17" s="40"/>
      <c r="H17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Summary Table Formulas</vt:lpstr>
      <vt:lpstr>Calculated Ounces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Vollmer</cp:lastModifiedBy>
  <dcterms:created xsi:type="dcterms:W3CDTF">2018-08-09T22:47:09Z</dcterms:created>
  <dcterms:modified xsi:type="dcterms:W3CDTF">2019-01-02T17:32:24Z</dcterms:modified>
</cp:coreProperties>
</file>